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mc:AlternateContent xmlns:mc="http://schemas.openxmlformats.org/markup-compatibility/2006">
    <mc:Choice Requires="x15">
      <x15ac:absPath xmlns:x15ac="http://schemas.microsoft.com/office/spreadsheetml/2010/11/ac" url="C:\Users\ghoward\Desktop\Transmittals\Lunar\"/>
    </mc:Choice>
  </mc:AlternateContent>
  <xr:revisionPtr revIDLastSave="0" documentId="8_{363871B1-EBAE-497B-9BA4-7A2A8B437640}" xr6:coauthVersionLast="47" xr6:coauthVersionMax="47" xr10:uidLastSave="{00000000-0000-0000-0000-000000000000}"/>
  <bookViews>
    <workbookView xWindow="-120" yWindow="-120" windowWidth="24240" windowHeight="13140" xr2:uid="{00000000-000D-0000-FFFF-FFFF00000000}"/>
  </bookViews>
  <sheets>
    <sheet name="Cover Sheet" sheetId="1" r:id="rId1"/>
    <sheet name="Document History" sheetId="2" r:id="rId2"/>
    <sheet name="Link Budget" sheetId="5" r:id="rId3"/>
  </sheets>
  <definedNames>
    <definedName name="ApprovedBy">'Cover Sheet'!#REF!</definedName>
    <definedName name="Author">'Cover Sheet'!#REF!</definedName>
    <definedName name="DocumentName">'Cover Sheet'!$A$3</definedName>
    <definedName name="DocumentNo">'Cover Sheet'!#REF!</definedName>
    <definedName name="DocumentTitle">'Cover Sheet'!$A$3</definedName>
    <definedName name="Issue">'Cover Sheet'!#REF!</definedName>
    <definedName name="_xlnm.Print_Area" localSheetId="0">'Cover Sheet'!$A$1:$G$37</definedName>
    <definedName name="ReleaseDate">'Cover Sheet'!#REF!</definedName>
    <definedName name="ReviewedBy">'Cover Sheet'!#REF!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9" i="5" l="1"/>
  <c r="C13" i="5" l="1"/>
  <c r="C39" i="5"/>
  <c r="C42" i="5" s="1"/>
  <c r="C30" i="5"/>
  <c r="C16" i="5"/>
  <c r="C10" i="5"/>
  <c r="C7" i="5"/>
  <c r="C14" i="5" l="1"/>
  <c r="C19" i="5" s="1"/>
  <c r="C22" i="5" s="1"/>
  <c r="C32" i="5" l="1"/>
  <c r="C43" i="5"/>
  <c r="C45" i="5" s="1"/>
</calcChain>
</file>

<file path=xl/sharedStrings.xml><?xml version="1.0" encoding="utf-8"?>
<sst xmlns="http://schemas.openxmlformats.org/spreadsheetml/2006/main" count="192" uniqueCount="129">
  <si>
    <t>UK Export Control</t>
  </si>
  <si>
    <t>This document and any hardware referred to within has been UK Export Control Rated as:</t>
  </si>
  <si>
    <r>
      <t xml:space="preserve">NOT YET RATED - This document is </t>
    </r>
    <r>
      <rPr>
        <b/>
        <i/>
        <sz val="9"/>
        <color rgb="FFED7D31"/>
        <rFont val="Calibri"/>
        <family val="2"/>
        <scheme val="minor"/>
      </rPr>
      <t>NOT</t>
    </r>
    <r>
      <rPr>
        <i/>
        <sz val="9"/>
        <color theme="1"/>
        <rFont val="Calibri"/>
        <family val="2"/>
        <scheme val="minor"/>
      </rPr>
      <t xml:space="preserve"> </t>
    </r>
    <r>
      <rPr>
        <b/>
        <sz val="9"/>
        <color theme="1"/>
        <rFont val="Calibri"/>
        <family val="2"/>
        <scheme val="minor"/>
      </rPr>
      <t>to be issued or exported from the UK without being rated</t>
    </r>
  </si>
  <si>
    <t>Not controlled under UK Export Regulations</t>
  </si>
  <si>
    <t>Hardware UK Export Rating Number:</t>
  </si>
  <si>
    <t>Date of rating:</t>
  </si>
  <si>
    <t>Information UK Export Rating Number:</t>
  </si>
  <si>
    <t xml:space="preserve">I confirm I am an approved SSTL Export Rater and this rating is correct as of the date above: </t>
  </si>
  <si>
    <t>US Export Control</t>
  </si>
  <si>
    <t>This document contains information controlled by the U.S. government and authorized for export only to the country of ultimate destination for use by the ultimate consignee or end-user(s) herein identified.  It may not be resold, transferred, or otherwise disposed of, to any other country or to any person other than the authorized ultimate consignee or end-user(s), either in its original form or after being incorporated into other items, without first obtaining approval from the U.S. government or as otherwise authorized by U.S. law and regulations.</t>
  </si>
  <si>
    <t>ITAR</t>
  </si>
  <si>
    <r>
      <t>The information contained herein is controlled under US ITAR and is authorised for export under the provision of TAA/DSP:</t>
    </r>
    <r>
      <rPr>
        <sz val="9"/>
        <color theme="1"/>
        <rFont val="Calibri"/>
        <family val="2"/>
        <scheme val="minor"/>
      </rPr>
      <t xml:space="preserve"> </t>
    </r>
    <r>
      <rPr>
        <sz val="9"/>
        <color rgb="FF808080"/>
        <rFont val="Calibri"/>
        <family val="2"/>
        <scheme val="minor"/>
      </rPr>
      <t>Click here to enter text.</t>
    </r>
  </si>
  <si>
    <t>EAR</t>
  </si>
  <si>
    <r>
      <t xml:space="preserve">The information contained herein is controlled under US EAR and has been classified as ECCN: </t>
    </r>
    <r>
      <rPr>
        <sz val="9"/>
        <color rgb="FF808080"/>
        <rFont val="Calibri"/>
        <family val="2"/>
        <scheme val="minor"/>
      </rPr>
      <t>Click here to enter text.</t>
    </r>
  </si>
  <si>
    <r>
      <t>Licence / Licence Exception:</t>
    </r>
    <r>
      <rPr>
        <sz val="9"/>
        <color theme="1"/>
        <rFont val="Calibri"/>
        <family val="2"/>
        <scheme val="minor"/>
      </rPr>
      <t xml:space="preserve"> </t>
    </r>
    <r>
      <rPr>
        <sz val="9"/>
        <color rgb="FF808080"/>
        <rFont val="Calibri"/>
        <family val="2"/>
        <scheme val="minor"/>
      </rPr>
      <t>Click here to enter text.</t>
    </r>
  </si>
  <si>
    <t>Project:</t>
  </si>
  <si>
    <t>SSTL Reference:</t>
  </si>
  <si>
    <t>Customer Reference:</t>
  </si>
  <si>
    <t>Status:</t>
  </si>
  <si>
    <t>Prepared By:</t>
  </si>
  <si>
    <t>Reviewed By:</t>
  </si>
  <si>
    <t>Approved By:</t>
  </si>
  <si>
    <t>Last Edited Date</t>
  </si>
  <si>
    <t>Issue Number</t>
  </si>
  <si>
    <t>Status</t>
  </si>
  <si>
    <t>Edited By</t>
  </si>
  <si>
    <t>Pages / Paragraphs Affected</t>
  </si>
  <si>
    <t>Change Ref</t>
  </si>
  <si>
    <t>-</t>
  </si>
  <si>
    <t>Document Issue Status</t>
  </si>
  <si>
    <t>Release Number:</t>
  </si>
  <si>
    <t>Release Date:</t>
  </si>
  <si>
    <t xml:space="preserve"> ITAR EAR</t>
  </si>
  <si>
    <r>
      <t xml:space="preserve">This document does </t>
    </r>
    <r>
      <rPr>
        <b/>
        <i/>
        <sz val="9"/>
        <color rgb="FFED7D31"/>
        <rFont val="Calibri"/>
        <family val="2"/>
        <scheme val="minor"/>
      </rPr>
      <t>NOT</t>
    </r>
    <r>
      <rPr>
        <b/>
        <sz val="9"/>
        <color rgb="FFF09006"/>
        <rFont val="Calibri"/>
        <family val="2"/>
        <scheme val="minor"/>
      </rPr>
      <t xml:space="preserve"> </t>
    </r>
    <r>
      <rPr>
        <b/>
        <sz val="9"/>
        <color theme="1"/>
        <rFont val="Calibri"/>
        <family val="2"/>
        <scheme val="minor"/>
      </rPr>
      <t>contain any U.S. origin information</t>
    </r>
  </si>
  <si>
    <r>
      <t xml:space="preserve">This document contains U.S Origin information that is </t>
    </r>
    <r>
      <rPr>
        <b/>
        <i/>
        <sz val="9"/>
        <color rgb="FFED7D31"/>
        <rFont val="Calibri"/>
        <family val="2"/>
        <scheme val="minor"/>
      </rPr>
      <t>NOT</t>
    </r>
    <r>
      <rPr>
        <b/>
        <sz val="9"/>
        <color theme="1"/>
        <rFont val="Calibri"/>
        <family val="2"/>
        <scheme val="minor"/>
      </rPr>
      <t xml:space="preserve"> subject to any export controls</t>
    </r>
  </si>
  <si>
    <t xml:space="preserve">© SSTL 2021
THIS COPYRIGHT IN THIS DOCUMENT IS THE PROPERTY OF SURREY SATELLITE TECHNOLOGY LIMITED.
All rights reserved. No part of this documentation may be reproduced by any means in any material form (including photocopying or storing it in any electronic form) without the consent of the Copyright Owner Surrey Satellite Technology Ltd, except in accordance with the Copyright, Designs and Patents Act, 1988, or under the terms of a licence and/or confidentiality agreement issued by the Copyright Owner. Applications for the Copyright Owner’s permission to reproduce any part of this documentation should be addressed to, The Chief Executive Officer, Surrey Satellite Technology Ltd., Tycho House, 20 Stephenson Road, Surrey Research Park, Guildford, Surrey, GU2 7YE, UK. 
</t>
  </si>
  <si>
    <t>LuSEE RTN link budget</t>
  </si>
  <si>
    <t>00657995</t>
  </si>
  <si>
    <t>1.0</t>
  </si>
  <si>
    <t>Released</t>
  </si>
  <si>
    <t>Ramy Kozman</t>
  </si>
  <si>
    <t>Paul Lobell</t>
  </si>
  <si>
    <t>Charles Cranstoun</t>
  </si>
  <si>
    <t>1</t>
  </si>
  <si>
    <t>New document</t>
  </si>
  <si>
    <t>Asset to LPF</t>
  </si>
  <si>
    <t>Faramaz's request - S-band</t>
  </si>
  <si>
    <t>Asset considered</t>
  </si>
  <si>
    <t>[-]</t>
  </si>
  <si>
    <t>Band considered</t>
  </si>
  <si>
    <t>S-band</t>
  </si>
  <si>
    <t>Input</t>
  </si>
  <si>
    <t>Pointing error for S-band antenna, function of slant range R [km]</t>
  </si>
  <si>
    <t>Frequency</t>
  </si>
  <si>
    <t>[MHz]</t>
  </si>
  <si>
    <t>SFCG 32-2R1 / Prox-1 Channel 1</t>
  </si>
  <si>
    <t>R [km]</t>
  </si>
  <si>
    <r>
      <t>Pointing error [</t>
    </r>
    <r>
      <rPr>
        <sz val="11"/>
        <color theme="1"/>
        <rFont val="Calibri"/>
        <family val="2"/>
        <scheme val="minor"/>
      </rPr>
      <t>°]</t>
    </r>
  </si>
  <si>
    <t>Polarisation</t>
  </si>
  <si>
    <t>RHCP</t>
  </si>
  <si>
    <t>CCSDS 211.1</t>
  </si>
  <si>
    <t>Asset EIRP</t>
  </si>
  <si>
    <t>[dBW]</t>
  </si>
  <si>
    <t>7 dBi + 10*log(4 W)</t>
  </si>
  <si>
    <t>Slant range</t>
  </si>
  <si>
    <t>[km]</t>
  </si>
  <si>
    <t>Free space path loss</t>
  </si>
  <si>
    <t>[dB]</t>
  </si>
  <si>
    <t>Calculated</t>
  </si>
  <si>
    <t>Antenna</t>
  </si>
  <si>
    <t>SSTL SANT (Rx)</t>
  </si>
  <si>
    <t>Off-pointing angle</t>
  </si>
  <si>
    <r>
      <t>[</t>
    </r>
    <r>
      <rPr>
        <sz val="11"/>
        <color theme="1"/>
        <rFont val="Calibri"/>
        <family val="2"/>
      </rPr>
      <t>°]</t>
    </r>
  </si>
  <si>
    <t>Assume scheduled service, point-to-point link</t>
  </si>
  <si>
    <t>Pointing error</t>
  </si>
  <si>
    <t>Function of slant range</t>
  </si>
  <si>
    <t>Mismatch loss</t>
  </si>
  <si>
    <t>Antenna gain</t>
  </si>
  <si>
    <t>[dBi]</t>
  </si>
  <si>
    <t>See antenna models sheet</t>
  </si>
  <si>
    <t>S/C Rx path</t>
  </si>
  <si>
    <t>SANT_LLT0</t>
  </si>
  <si>
    <r>
      <t>=FORECAST(</t>
    </r>
    <r>
      <rPr>
        <i/>
        <sz val="11"/>
        <color theme="0" tint="-0.14999847407452621"/>
        <rFont val="Arial"/>
        <family val="2"/>
      </rPr>
      <t>NewX</t>
    </r>
    <r>
      <rPr>
        <sz val="11"/>
        <color theme="0" tint="-0.14999847407452621"/>
        <rFont val="Arial"/>
        <family val="2"/>
      </rPr>
      <t>,OFFSET(</t>
    </r>
    <r>
      <rPr>
        <i/>
        <sz val="11"/>
        <color theme="0" tint="-0.14999847407452621"/>
        <rFont val="Arial"/>
        <family val="2"/>
      </rPr>
      <t>KnownY</t>
    </r>
    <r>
      <rPr>
        <sz val="11"/>
        <color theme="0" tint="-0.14999847407452621"/>
        <rFont val="Arial"/>
        <family val="2"/>
      </rPr>
      <t>,MATCH(</t>
    </r>
    <r>
      <rPr>
        <i/>
        <sz val="11"/>
        <color theme="0" tint="-0.14999847407452621"/>
        <rFont val="Arial"/>
        <family val="2"/>
      </rPr>
      <t>NewX</t>
    </r>
    <r>
      <rPr>
        <sz val="11"/>
        <color theme="0" tint="-0.14999847407452621"/>
        <rFont val="Arial"/>
        <family val="2"/>
      </rPr>
      <t>,</t>
    </r>
    <r>
      <rPr>
        <i/>
        <sz val="11"/>
        <color theme="0" tint="-0.14999847407452621"/>
        <rFont val="Arial"/>
        <family val="2"/>
      </rPr>
      <t>KnownX</t>
    </r>
    <r>
      <rPr>
        <sz val="11"/>
        <color theme="0" tint="-0.14999847407452621"/>
        <rFont val="Arial"/>
        <family val="2"/>
      </rPr>
      <t>,1)-1,0,2),OFFSET(KnownX,MATCH(NewX,KnownX,1)-1,0,2))</t>
    </r>
  </si>
  <si>
    <t>S/C noise temperature</t>
  </si>
  <si>
    <t>[dBK]</t>
  </si>
  <si>
    <t>S/C G/T</t>
  </si>
  <si>
    <t>[dB/K]</t>
  </si>
  <si>
    <r>
      <t>Uplink C/N</t>
    </r>
    <r>
      <rPr>
        <b/>
        <vertAlign val="subscript"/>
        <sz val="11"/>
        <color theme="1"/>
        <rFont val="Calibri"/>
        <family val="2"/>
        <scheme val="minor"/>
      </rPr>
      <t>0</t>
    </r>
  </si>
  <si>
    <t>[dBHz]</t>
  </si>
  <si>
    <t>SSTL SANT (Tx)</t>
  </si>
  <si>
    <t>Carrier acquisition</t>
  </si>
  <si>
    <t>Freq [MHz]</t>
  </si>
  <si>
    <t>Modulation scheme</t>
  </si>
  <si>
    <t>GMSK (BT=0.5)</t>
  </si>
  <si>
    <t>Comment</t>
  </si>
  <si>
    <t>Modulation index</t>
  </si>
  <si>
    <t>[rad]</t>
  </si>
  <si>
    <t>Modulation loss</t>
  </si>
  <si>
    <t>Implementation loss</t>
  </si>
  <si>
    <t>Assumed</t>
  </si>
  <si>
    <t>PLL BW</t>
  </si>
  <si>
    <t>[Hz]</t>
  </si>
  <si>
    <t>S/N required in loop</t>
  </si>
  <si>
    <t>Assumed for residual carr, calculated for GMSK</t>
  </si>
  <si>
    <t>Carrier margin</t>
  </si>
  <si>
    <t>Data demodulation</t>
  </si>
  <si>
    <t>Coded symbol rate power of 2</t>
  </si>
  <si>
    <t>Input, must be integer, 1 &lt;= n &lt;= 12</t>
  </si>
  <si>
    <r>
      <t>Coded symbol rate (R</t>
    </r>
    <r>
      <rPr>
        <vertAlign val="subscript"/>
        <sz val="11"/>
        <color theme="1"/>
        <rFont val="Calibri"/>
        <family val="2"/>
        <scheme val="minor"/>
      </rPr>
      <t>cs</t>
    </r>
    <r>
      <rPr>
        <sz val="11"/>
        <color theme="1"/>
        <rFont val="Calibri"/>
        <family val="2"/>
        <scheme val="minor"/>
      </rPr>
      <t>)</t>
    </r>
  </si>
  <si>
    <t>[kb/s]</t>
  </si>
  <si>
    <t>Coding</t>
  </si>
  <si>
    <t>LDPC 2/3, k=4,096</t>
  </si>
  <si>
    <t>Min</t>
  </si>
  <si>
    <t>km</t>
  </si>
  <si>
    <t>Code rate</t>
  </si>
  <si>
    <t>Theory</t>
  </si>
  <si>
    <t>Max</t>
  </si>
  <si>
    <r>
      <t>Data rate (R</t>
    </r>
    <r>
      <rPr>
        <vertAlign val="subscript"/>
        <sz val="11"/>
        <color theme="1"/>
        <rFont val="Calibri"/>
        <family val="2"/>
        <scheme val="minor"/>
      </rPr>
      <t>b</t>
    </r>
    <r>
      <rPr>
        <sz val="11"/>
        <color theme="1"/>
        <rFont val="Calibri"/>
        <family val="2"/>
        <scheme val="minor"/>
      </rPr>
      <t>)</t>
    </r>
  </si>
  <si>
    <t>Average</t>
  </si>
  <si>
    <r>
      <t>E</t>
    </r>
    <r>
      <rPr>
        <vertAlign val="subscript"/>
        <sz val="11"/>
        <color theme="1"/>
        <rFont val="Calibri"/>
        <family val="2"/>
        <scheme val="minor"/>
      </rPr>
      <t>b</t>
    </r>
    <r>
      <rPr>
        <sz val="11"/>
        <color theme="1"/>
        <rFont val="Calibri"/>
        <family val="2"/>
        <scheme val="minor"/>
      </rPr>
      <t>/(N</t>
    </r>
    <r>
      <rPr>
        <vertAlign val="subscript"/>
        <sz val="11"/>
        <color theme="1"/>
        <rFont val="Calibri"/>
        <family val="2"/>
        <scheme val="minor"/>
      </rPr>
      <t>0</t>
    </r>
    <r>
      <rPr>
        <sz val="11"/>
        <color theme="1"/>
        <rFont val="Calibri"/>
        <family val="2"/>
        <scheme val="minor"/>
      </rPr>
      <t>)</t>
    </r>
  </si>
  <si>
    <r>
      <t>Threshold E</t>
    </r>
    <r>
      <rPr>
        <vertAlign val="subscript"/>
        <sz val="11"/>
        <color theme="1"/>
        <rFont val="Calibri"/>
        <family val="2"/>
        <scheme val="minor"/>
      </rPr>
      <t>b</t>
    </r>
    <r>
      <rPr>
        <sz val="11"/>
        <color theme="1"/>
        <rFont val="Calibri"/>
        <family val="2"/>
        <scheme val="minor"/>
      </rPr>
      <t>/(N</t>
    </r>
    <r>
      <rPr>
        <vertAlign val="subscript"/>
        <sz val="11"/>
        <color theme="1"/>
        <rFont val="Calibri"/>
        <family val="2"/>
        <scheme val="minor"/>
      </rPr>
      <t>0</t>
    </r>
    <r>
      <rPr>
        <sz val="11"/>
        <color theme="1"/>
        <rFont val="Calibri"/>
        <family val="2"/>
        <scheme val="minor"/>
      </rPr>
      <t>)</t>
    </r>
  </si>
  <si>
    <t>Data demod. margin</t>
  </si>
  <si>
    <t>X</t>
  </si>
  <si>
    <t>Antenna return loss</t>
  </si>
  <si>
    <t>SANT SOC</t>
  </si>
  <si>
    <t>Slant range to Moon co-ords, 180 lon, -30 lat.</t>
  </si>
  <si>
    <t>Change as desired, max assumed</t>
  </si>
  <si>
    <t>Lunar Pathfinder</t>
  </si>
  <si>
    <t>SSTL-LP-SS-RP-005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</si>
</sst>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0.0000000000000"/>
  </numFmts>
  <fonts count="26" x14ac:knownFonts="1">
    <font>
      <sz val="11"/>
      <color theme="1"/>
      <name val="Calibri"/>
      <family val="2"/>
      <scheme val="minor"/>
    </font>
    <font>
      <b/>
      <sz val="11"/>
      <color theme="1"/>
      <name val="Calibri"/>
      <family val="2"/>
      <scheme val="minor"/>
    </font>
    <font>
      <b/>
      <sz val="11"/>
      <color rgb="FFFFFFFF"/>
      <name val="Calibri"/>
      <family val="2"/>
      <scheme val="minor"/>
    </font>
    <font>
      <b/>
      <sz val="9"/>
      <color theme="1"/>
      <name val="Calibri"/>
      <family val="2"/>
      <scheme val="minor"/>
    </font>
    <font>
      <sz val="9"/>
      <color theme="1"/>
      <name val="Calibri"/>
      <family val="2"/>
      <scheme val="minor"/>
    </font>
    <font>
      <sz val="18"/>
      <color theme="1"/>
      <name val="MS Gothic"/>
      <family val="3"/>
    </font>
    <font>
      <b/>
      <i/>
      <sz val="9"/>
      <color rgb="FFED7D31"/>
      <name val="Calibri"/>
      <family val="2"/>
      <scheme val="minor"/>
    </font>
    <font>
      <i/>
      <sz val="9"/>
      <color theme="1"/>
      <name val="Calibri"/>
      <family val="2"/>
      <scheme val="minor"/>
    </font>
    <font>
      <sz val="9"/>
      <color rgb="FF808080"/>
      <name val="Calibri"/>
      <family val="2"/>
      <scheme val="minor"/>
    </font>
    <font>
      <b/>
      <sz val="9"/>
      <color rgb="FFF09006"/>
      <name val="Calibri"/>
      <family val="2"/>
      <scheme val="minor"/>
    </font>
    <font>
      <b/>
      <sz val="8"/>
      <color theme="1"/>
      <name val="Calibri"/>
      <family val="2"/>
      <scheme val="minor"/>
    </font>
    <font>
      <sz val="20"/>
      <color theme="1"/>
      <name val="Calibri"/>
      <family val="2"/>
      <scheme val="minor"/>
    </font>
    <font>
      <b/>
      <sz val="18"/>
      <color theme="1"/>
      <name val="Calibri"/>
      <family val="2"/>
      <scheme val="minor"/>
    </font>
    <font>
      <sz val="7"/>
      <color theme="1"/>
      <name val="Calibri"/>
      <family val="2"/>
      <scheme val="minor"/>
    </font>
    <font>
      <b/>
      <sz val="11"/>
      <color theme="0"/>
      <name val="Calibri"/>
      <family val="2"/>
      <scheme val="minor"/>
    </font>
    <font>
      <sz val="11"/>
      <color theme="0"/>
      <name val="Calibri"/>
      <family val="2"/>
      <scheme val="minor"/>
    </font>
    <font>
      <b/>
      <sz val="16"/>
      <color theme="1"/>
      <name val="Calibri"/>
      <family val="2"/>
      <scheme val="minor"/>
    </font>
    <font>
      <i/>
      <sz val="11"/>
      <color theme="1"/>
      <name val="Calibri"/>
      <family val="2"/>
      <scheme val="minor"/>
    </font>
    <font>
      <sz val="11"/>
      <color theme="1"/>
      <name val="Calibri"/>
      <family val="2"/>
    </font>
    <font>
      <sz val="11"/>
      <name val="Arial"/>
      <family val="2"/>
    </font>
    <font>
      <sz val="11"/>
      <name val="Calibri"/>
      <family val="2"/>
      <scheme val="minor"/>
    </font>
    <font>
      <b/>
      <vertAlign val="subscript"/>
      <sz val="11"/>
      <color theme="1"/>
      <name val="Calibri"/>
      <family val="2"/>
      <scheme val="minor"/>
    </font>
    <font>
      <vertAlign val="subscript"/>
      <sz val="11"/>
      <color theme="1"/>
      <name val="Calibri"/>
      <family val="2"/>
      <scheme val="minor"/>
    </font>
    <font>
      <sz val="11"/>
      <color theme="0" tint="-0.14999847407452621"/>
      <name val="Arial"/>
      <family val="2"/>
    </font>
    <font>
      <i/>
      <sz val="11"/>
      <color theme="0" tint="-0.14999847407452621"/>
      <name val="Arial"/>
      <family val="2"/>
    </font>
    <font>
      <sz val="18"/>
      <color theme="1"/>
      <name val="Calibri"/>
      <family val="2"/>
      <scheme val="minor"/>
    </font>
  </fonts>
  <fills count="4">
    <fill>
      <patternFill patternType="none"/>
    </fill>
    <fill>
      <patternFill patternType="gray125"/>
    </fill>
    <fill>
      <patternFill patternType="solid">
        <fgColor rgb="FFED7D31"/>
        <bgColor indexed="64"/>
      </patternFill>
    </fill>
    <fill>
      <patternFill patternType="solid">
        <fgColor theme="8" tint="-0.499984740745262"/>
        <bgColor indexed="64"/>
      </patternFill>
    </fill>
  </fills>
  <borders count="26">
    <border>
      <left/>
      <right/>
      <top/>
      <bottom/>
      <diagonal/>
    </border>
    <border>
      <left style="medium">
        <color rgb="FF808080"/>
      </left>
      <right style="medium">
        <color rgb="FF808080"/>
      </right>
      <top style="medium">
        <color rgb="FF808080"/>
      </top>
      <bottom style="medium">
        <color rgb="FF808080"/>
      </bottom>
      <diagonal/>
    </border>
    <border>
      <left style="medium">
        <color rgb="FF808080"/>
      </left>
      <right/>
      <top style="medium">
        <color rgb="FF808080"/>
      </top>
      <bottom style="medium">
        <color rgb="FF808080"/>
      </bottom>
      <diagonal/>
    </border>
    <border>
      <left/>
      <right/>
      <top style="medium">
        <color rgb="FF808080"/>
      </top>
      <bottom style="medium">
        <color rgb="FF808080"/>
      </bottom>
      <diagonal/>
    </border>
    <border>
      <left/>
      <right style="medium">
        <color rgb="FF808080"/>
      </right>
      <top style="medium">
        <color rgb="FF808080"/>
      </top>
      <bottom style="medium">
        <color rgb="FF808080"/>
      </bottom>
      <diagonal/>
    </border>
    <border>
      <left style="medium">
        <color rgb="FF808080"/>
      </left>
      <right style="medium">
        <color rgb="FF808080"/>
      </right>
      <top/>
      <bottom style="medium">
        <color rgb="FF808080"/>
      </bottom>
      <diagonal/>
    </border>
    <border>
      <left/>
      <right style="medium">
        <color rgb="FF808080"/>
      </right>
      <top/>
      <bottom style="medium">
        <color rgb="FF808080"/>
      </bottom>
      <diagonal/>
    </border>
    <border>
      <left/>
      <right/>
      <top/>
      <bottom style="medium">
        <color rgb="FF808080"/>
      </bottom>
      <diagonal/>
    </border>
    <border>
      <left/>
      <right style="medium">
        <color rgb="FF808080"/>
      </right>
      <top/>
      <bottom/>
      <diagonal/>
    </border>
    <border>
      <left style="medium">
        <color rgb="FF808080"/>
      </left>
      <right/>
      <top/>
      <bottom style="medium">
        <color rgb="FF808080"/>
      </bottom>
      <diagonal/>
    </border>
    <border>
      <left style="medium">
        <color rgb="FF808080"/>
      </left>
      <right style="medium">
        <color rgb="FF808080"/>
      </right>
      <top style="medium">
        <color rgb="FF808080"/>
      </top>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theme="1" tint="0.499984740745262"/>
      </right>
      <top/>
      <bottom/>
      <diagonal/>
    </border>
    <border>
      <left style="medium">
        <color theme="0" tint="-0.499984740745262"/>
      </left>
      <right/>
      <top style="medium">
        <color theme="0" tint="-0.499984740745262"/>
      </top>
      <bottom style="medium">
        <color rgb="FF808080"/>
      </bottom>
      <diagonal/>
    </border>
    <border>
      <left/>
      <right/>
      <top style="medium">
        <color theme="0" tint="-0.499984740745262"/>
      </top>
      <bottom style="medium">
        <color rgb="FF808080"/>
      </bottom>
      <diagonal/>
    </border>
    <border>
      <left/>
      <right style="medium">
        <color theme="0" tint="-0.499984740745262"/>
      </right>
      <top style="medium">
        <color theme="0" tint="-0.499984740745262"/>
      </top>
      <bottom style="medium">
        <color rgb="FF808080"/>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bottom/>
      <diagonal/>
    </border>
    <border>
      <left/>
      <right/>
      <top style="thin">
        <color indexed="64"/>
      </top>
      <bottom/>
      <diagonal/>
    </border>
    <border>
      <left style="thin">
        <color indexed="64"/>
      </left>
      <right style="thin">
        <color indexed="64"/>
      </right>
      <top/>
      <bottom style="thin">
        <color indexed="64"/>
      </bottom>
      <diagonal/>
    </border>
  </borders>
  <cellStyleXfs count="2">
    <xf numFmtId="0" fontId="0" fillId="0" borderId="0"/>
    <xf numFmtId="0" fontId="19" fillId="0" borderId="0"/>
  </cellStyleXfs>
  <cellXfs count="101">
    <xf numFmtId="0" fontId="0" fillId="0" borderId="0" xfId="0"/>
    <xf numFmtId="0" fontId="0" fillId="0" borderId="5" xfId="0" applyBorder="1" applyAlignment="1">
      <alignment vertical="center" wrapText="1"/>
    </xf>
    <xf numFmtId="0" fontId="5" fillId="0" borderId="5" xfId="0" applyFont="1" applyBorder="1" applyAlignment="1">
      <alignment vertical="center" wrapText="1"/>
    </xf>
    <xf numFmtId="0" fontId="0" fillId="0" borderId="6" xfId="0" applyBorder="1" applyAlignment="1">
      <alignment vertical="center" wrapText="1"/>
    </xf>
    <xf numFmtId="0" fontId="8" fillId="0" borderId="6" xfId="0" applyFont="1" applyBorder="1" applyAlignment="1">
      <alignment vertical="center" wrapText="1"/>
    </xf>
    <xf numFmtId="0" fontId="3" fillId="0" borderId="8" xfId="0" applyFont="1" applyBorder="1" applyAlignment="1">
      <alignment vertical="center" wrapText="1"/>
    </xf>
    <xf numFmtId="0" fontId="5" fillId="0" borderId="6" xfId="0" applyFont="1" applyBorder="1" applyAlignment="1">
      <alignment vertical="center" wrapText="1"/>
    </xf>
    <xf numFmtId="0" fontId="3" fillId="0" borderId="0" xfId="0" applyFont="1" applyBorder="1" applyAlignment="1">
      <alignment vertical="center" wrapText="1"/>
    </xf>
    <xf numFmtId="0" fontId="5" fillId="0" borderId="0" xfId="0" applyFont="1" applyBorder="1" applyAlignment="1">
      <alignment vertical="center" wrapText="1"/>
    </xf>
    <xf numFmtId="14" fontId="0" fillId="0" borderId="5" xfId="0" applyNumberFormat="1" applyBorder="1" applyAlignment="1">
      <alignment vertical="center" wrapText="1"/>
    </xf>
    <xf numFmtId="0" fontId="10" fillId="0" borderId="5" xfId="0" applyFont="1" applyBorder="1" applyAlignment="1">
      <alignment vertical="center" wrapText="1"/>
    </xf>
    <xf numFmtId="49" fontId="0" fillId="0" borderId="6" xfId="0" applyNumberFormat="1" applyBorder="1" applyAlignment="1">
      <alignment horizontal="right" vertical="center" wrapText="1"/>
    </xf>
    <xf numFmtId="0" fontId="2" fillId="2" borderId="6"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4" xfId="0" applyFont="1" applyFill="1" applyBorder="1" applyAlignment="1">
      <alignment vertical="center" wrapText="1"/>
    </xf>
    <xf numFmtId="0" fontId="0" fillId="0" borderId="0" xfId="0"/>
    <xf numFmtId="0" fontId="17" fillId="0" borderId="21" xfId="0" applyFont="1" applyBorder="1" applyAlignment="1">
      <alignment horizontal="center" vertical="center" wrapText="1"/>
    </xf>
    <xf numFmtId="0" fontId="0" fillId="0" borderId="22" xfId="0" applyBorder="1" applyAlignment="1">
      <alignment vertical="center"/>
    </xf>
    <xf numFmtId="0" fontId="0" fillId="0" borderId="22" xfId="0" applyBorder="1" applyAlignment="1">
      <alignment horizontal="center" vertical="center"/>
    </xf>
    <xf numFmtId="0" fontId="17" fillId="0" borderId="0" xfId="0" applyFont="1" applyBorder="1" applyAlignment="1">
      <alignment horizontal="left" vertical="center" indent="1"/>
    </xf>
    <xf numFmtId="0" fontId="0" fillId="0" borderId="0" xfId="0" applyBorder="1"/>
    <xf numFmtId="0" fontId="0" fillId="0" borderId="23" xfId="0" applyBorder="1" applyAlignment="1">
      <alignment vertical="center"/>
    </xf>
    <xf numFmtId="0" fontId="0" fillId="0" borderId="23" xfId="0" applyBorder="1" applyAlignment="1">
      <alignment horizontal="center" vertical="center"/>
    </xf>
    <xf numFmtId="0" fontId="1" fillId="0" borderId="0" xfId="0" applyFont="1" applyBorder="1"/>
    <xf numFmtId="0" fontId="17" fillId="0" borderId="0" xfId="0" applyFont="1" applyAlignment="1">
      <alignment horizontal="left" vertical="center" indent="1"/>
    </xf>
    <xf numFmtId="0" fontId="0" fillId="0" borderId="21" xfId="0" applyBorder="1" applyAlignment="1">
      <alignment horizontal="right"/>
    </xf>
    <xf numFmtId="0" fontId="0" fillId="0" borderId="21" xfId="0" applyFont="1" applyBorder="1" applyAlignment="1">
      <alignment horizontal="right"/>
    </xf>
    <xf numFmtId="2" fontId="0" fillId="0" borderId="21" xfId="0" applyNumberFormat="1" applyBorder="1" applyAlignment="1">
      <alignment horizontal="right"/>
    </xf>
    <xf numFmtId="0" fontId="1" fillId="0" borderId="21" xfId="0" applyFont="1" applyBorder="1" applyAlignment="1">
      <alignment vertical="center"/>
    </xf>
    <xf numFmtId="0" fontId="1" fillId="0" borderId="21" xfId="0" applyFont="1" applyBorder="1" applyAlignment="1">
      <alignment horizontal="center" vertical="center"/>
    </xf>
    <xf numFmtId="164" fontId="0" fillId="0" borderId="0" xfId="0" applyNumberFormat="1"/>
    <xf numFmtId="0" fontId="0" fillId="0" borderId="23" xfId="0" applyFill="1" applyBorder="1" applyAlignment="1">
      <alignment horizontal="center" vertical="center"/>
    </xf>
    <xf numFmtId="164" fontId="0" fillId="0" borderId="23" xfId="0" applyNumberFormat="1" applyFill="1" applyBorder="1" applyAlignment="1">
      <alignment horizontal="center" vertical="center"/>
    </xf>
    <xf numFmtId="0" fontId="17" fillId="0" borderId="0" xfId="0" applyFont="1" applyFill="1" applyAlignment="1">
      <alignment horizontal="left" vertical="center" indent="1"/>
    </xf>
    <xf numFmtId="164" fontId="0" fillId="0" borderId="23" xfId="0" applyNumberFormat="1" applyBorder="1" applyAlignment="1">
      <alignment horizontal="center" vertical="center"/>
    </xf>
    <xf numFmtId="164" fontId="0" fillId="0" borderId="23" xfId="0" applyNumberFormat="1" applyBorder="1" applyAlignment="1">
      <alignment horizontal="center" vertical="center" wrapText="1"/>
    </xf>
    <xf numFmtId="164" fontId="0" fillId="0" borderId="23" xfId="0" applyNumberFormat="1" applyFont="1" applyBorder="1" applyAlignment="1">
      <alignment horizontal="center" vertical="center"/>
    </xf>
    <xf numFmtId="2" fontId="0" fillId="0" borderId="23" xfId="0" applyNumberFormat="1" applyBorder="1" applyAlignment="1">
      <alignment horizontal="center" vertical="center"/>
    </xf>
    <xf numFmtId="16" fontId="0" fillId="0" borderId="0" xfId="0" applyNumberFormat="1"/>
    <xf numFmtId="164" fontId="0" fillId="0" borderId="23" xfId="0" applyNumberFormat="1" applyFill="1" applyBorder="1" applyAlignment="1">
      <alignment horizontal="center" vertical="center" wrapText="1"/>
    </xf>
    <xf numFmtId="0" fontId="1" fillId="0" borderId="0" xfId="0" applyFont="1"/>
    <xf numFmtId="0" fontId="20" fillId="0" borderId="21" xfId="0" applyFont="1" applyFill="1" applyBorder="1"/>
    <xf numFmtId="0" fontId="20" fillId="0" borderId="21" xfId="0" applyFont="1" applyFill="1" applyBorder="1" applyAlignment="1">
      <alignment horizontal="right"/>
    </xf>
    <xf numFmtId="0" fontId="14" fillId="3" borderId="23" xfId="0" applyFont="1" applyFill="1" applyBorder="1" applyAlignment="1">
      <alignment vertical="center"/>
    </xf>
    <xf numFmtId="0" fontId="15" fillId="3" borderId="23" xfId="0" applyFont="1" applyFill="1" applyBorder="1" applyAlignment="1">
      <alignment horizontal="center" vertical="center"/>
    </xf>
    <xf numFmtId="164" fontId="15" fillId="3" borderId="23" xfId="0" applyNumberFormat="1" applyFont="1" applyFill="1" applyBorder="1" applyAlignment="1">
      <alignment horizontal="center" vertical="center"/>
    </xf>
    <xf numFmtId="1" fontId="20" fillId="0" borderId="21" xfId="0" applyNumberFormat="1" applyFont="1" applyFill="1" applyBorder="1" applyAlignment="1">
      <alignment horizontal="right"/>
    </xf>
    <xf numFmtId="164" fontId="20" fillId="0" borderId="21" xfId="0" applyNumberFormat="1" applyFont="1" applyFill="1" applyBorder="1"/>
    <xf numFmtId="0" fontId="1" fillId="0" borderId="25" xfId="0" applyFont="1" applyFill="1" applyBorder="1" applyAlignment="1">
      <alignment vertical="center"/>
    </xf>
    <xf numFmtId="0" fontId="1" fillId="0" borderId="25" xfId="0" applyFont="1" applyFill="1" applyBorder="1" applyAlignment="1">
      <alignment horizontal="center" vertical="center"/>
    </xf>
    <xf numFmtId="164" fontId="1" fillId="0" borderId="25" xfId="0" applyNumberFormat="1" applyFont="1" applyFill="1" applyBorder="1" applyAlignment="1">
      <alignment horizontal="center" vertical="center"/>
    </xf>
    <xf numFmtId="0" fontId="17" fillId="0" borderId="0" xfId="0" applyFont="1"/>
    <xf numFmtId="1" fontId="0" fillId="0" borderId="23" xfId="0" applyNumberFormat="1" applyBorder="1" applyAlignment="1">
      <alignment horizontal="center" vertical="center"/>
    </xf>
    <xf numFmtId="165" fontId="0" fillId="0" borderId="23" xfId="0" applyNumberFormat="1" applyBorder="1" applyAlignment="1">
      <alignment horizontal="center" vertical="center"/>
    </xf>
    <xf numFmtId="0" fontId="0" fillId="0" borderId="23" xfId="0" applyFill="1" applyBorder="1" applyAlignment="1">
      <alignment vertical="center"/>
    </xf>
    <xf numFmtId="165" fontId="0" fillId="0" borderId="0" xfId="0" applyNumberFormat="1" applyAlignment="1">
      <alignment horizontal="center"/>
    </xf>
    <xf numFmtId="166" fontId="0" fillId="0" borderId="0" xfId="0" applyNumberFormat="1" applyAlignment="1">
      <alignment horizontal="center"/>
    </xf>
    <xf numFmtId="0" fontId="23" fillId="0" borderId="24" xfId="1" quotePrefix="1" applyFont="1" applyBorder="1" applyAlignment="1">
      <alignment vertical="center"/>
    </xf>
    <xf numFmtId="0" fontId="0" fillId="0" borderId="21" xfId="0" applyBorder="1"/>
    <xf numFmtId="164" fontId="1" fillId="0" borderId="21" xfId="0" applyNumberFormat="1" applyFont="1" applyFill="1" applyBorder="1" applyAlignment="1">
      <alignment horizontal="center" vertical="center"/>
    </xf>
    <xf numFmtId="164" fontId="0" fillId="0" borderId="23" xfId="0" applyNumberFormat="1" applyFill="1" applyBorder="1" applyAlignment="1">
      <alignment horizontal="center" vertical="center"/>
    </xf>
    <xf numFmtId="2" fontId="0" fillId="0" borderId="23" xfId="0" applyNumberFormat="1" applyBorder="1" applyAlignment="1">
      <alignment horizontal="center" vertical="center"/>
    </xf>
    <xf numFmtId="164" fontId="1" fillId="0" borderId="21" xfId="0" applyNumberFormat="1" applyFont="1" applyBorder="1" applyAlignment="1">
      <alignment horizontal="center" vertical="center"/>
    </xf>
    <xf numFmtId="164" fontId="1" fillId="0" borderId="21" xfId="0" applyNumberFormat="1" applyFont="1" applyBorder="1" applyAlignment="1">
      <alignment horizontal="center" vertical="center"/>
    </xf>
    <xf numFmtId="14" fontId="4" fillId="0" borderId="6" xfId="0" applyNumberFormat="1" applyFont="1" applyBorder="1" applyAlignment="1">
      <alignment vertical="center" wrapText="1"/>
    </xf>
    <xf numFmtId="0" fontId="12" fillId="0" borderId="0" xfId="0" applyFont="1" applyAlignment="1">
      <alignment horizontal="center"/>
    </xf>
    <xf numFmtId="0" fontId="13" fillId="0" borderId="0" xfId="0" applyFont="1" applyAlignment="1">
      <alignment horizontal="left" wrapText="1"/>
    </xf>
    <xf numFmtId="14" fontId="1" fillId="0" borderId="16" xfId="0" applyNumberFormat="1" applyFont="1" applyBorder="1" applyAlignment="1">
      <alignment horizontal="left" vertical="center" wrapText="1"/>
    </xf>
    <xf numFmtId="0" fontId="1" fillId="0" borderId="17" xfId="0" applyFont="1" applyBorder="1" applyAlignment="1">
      <alignment horizontal="left" vertical="center" wrapText="1"/>
    </xf>
    <xf numFmtId="0" fontId="1" fillId="0" borderId="18" xfId="0" applyFont="1" applyBorder="1" applyAlignment="1">
      <alignment horizontal="left" vertical="center" wrapText="1"/>
    </xf>
    <xf numFmtId="0" fontId="1" fillId="0" borderId="16" xfId="0" applyFont="1" applyBorder="1" applyAlignment="1">
      <alignment horizontal="left" vertical="center" wrapText="1"/>
    </xf>
    <xf numFmtId="0" fontId="1" fillId="0" borderId="2" xfId="0" applyFont="1" applyBorder="1" applyAlignment="1">
      <alignment vertical="center" wrapText="1"/>
    </xf>
    <xf numFmtId="0" fontId="1" fillId="0" borderId="3" xfId="0" applyFont="1" applyBorder="1" applyAlignment="1">
      <alignment vertical="center" wrapText="1"/>
    </xf>
    <xf numFmtId="0" fontId="2" fillId="2" borderId="14" xfId="0" applyFont="1" applyFill="1" applyBorder="1" applyAlignment="1">
      <alignment horizontal="left" vertical="center" wrapText="1"/>
    </xf>
    <xf numFmtId="0" fontId="2" fillId="2" borderId="0" xfId="0" applyFont="1" applyFill="1" applyBorder="1" applyAlignment="1">
      <alignment horizontal="left" vertical="center" wrapText="1"/>
    </xf>
    <xf numFmtId="0" fontId="2" fillId="2" borderId="15" xfId="0" applyFont="1" applyFill="1" applyBorder="1" applyAlignment="1">
      <alignment horizontal="left" vertical="center" wrapText="1"/>
    </xf>
    <xf numFmtId="0" fontId="1" fillId="0" borderId="16" xfId="0" quotePrefix="1" applyFont="1" applyBorder="1" applyAlignment="1">
      <alignment horizontal="left" vertical="center" wrapText="1"/>
    </xf>
    <xf numFmtId="0" fontId="3" fillId="0" borderId="2" xfId="0" applyFont="1" applyBorder="1" applyAlignment="1">
      <alignment vertical="center" wrapText="1"/>
    </xf>
    <xf numFmtId="0" fontId="3" fillId="0" borderId="3" xfId="0" applyFont="1" applyBorder="1" applyAlignment="1">
      <alignment vertical="center" wrapText="1"/>
    </xf>
    <xf numFmtId="0" fontId="3" fillId="0" borderId="4" xfId="0" applyFont="1" applyBorder="1" applyAlignment="1">
      <alignment vertical="center" wrapText="1"/>
    </xf>
    <xf numFmtId="0" fontId="2" fillId="2" borderId="2" xfId="0" applyFont="1" applyFill="1" applyBorder="1" applyAlignment="1">
      <alignment vertical="center" wrapText="1"/>
    </xf>
    <xf numFmtId="0" fontId="2" fillId="2" borderId="3" xfId="0" applyFont="1" applyFill="1" applyBorder="1" applyAlignment="1">
      <alignment vertical="center" wrapText="1"/>
    </xf>
    <xf numFmtId="0" fontId="2" fillId="2" borderId="4" xfId="0" applyFont="1" applyFill="1" applyBorder="1" applyAlignment="1">
      <alignment vertical="center" wrapText="1"/>
    </xf>
    <xf numFmtId="0" fontId="5" fillId="0" borderId="10" xfId="0" applyFont="1" applyBorder="1" applyAlignment="1">
      <alignment vertical="center" wrapText="1"/>
    </xf>
    <xf numFmtId="0" fontId="5" fillId="0" borderId="5" xfId="0" applyFont="1" applyBorder="1" applyAlignment="1">
      <alignment vertical="center" wrapText="1"/>
    </xf>
    <xf numFmtId="0" fontId="2" fillId="2" borderId="10"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3" fillId="0" borderId="11" xfId="0" applyFont="1" applyBorder="1" applyAlignment="1">
      <alignment vertical="center" wrapText="1"/>
    </xf>
    <xf numFmtId="0" fontId="3" fillId="0" borderId="12" xfId="0" applyFont="1" applyBorder="1" applyAlignment="1">
      <alignment vertical="center" wrapText="1"/>
    </xf>
    <xf numFmtId="0" fontId="3" fillId="0" borderId="13" xfId="0" applyFont="1" applyBorder="1" applyAlignment="1">
      <alignment vertical="center" wrapText="1"/>
    </xf>
    <xf numFmtId="0" fontId="3" fillId="0" borderId="9" xfId="0" applyFont="1" applyBorder="1" applyAlignment="1">
      <alignment vertical="center" wrapText="1"/>
    </xf>
    <xf numFmtId="0" fontId="3" fillId="0" borderId="7" xfId="0" applyFont="1" applyBorder="1" applyAlignment="1">
      <alignment vertical="center" wrapText="1"/>
    </xf>
    <xf numFmtId="0" fontId="3" fillId="0" borderId="6" xfId="0" applyFont="1" applyBorder="1" applyAlignment="1">
      <alignment vertical="center" wrapText="1"/>
    </xf>
    <xf numFmtId="0" fontId="2" fillId="2" borderId="11" xfId="0" applyFont="1" applyFill="1" applyBorder="1" applyAlignment="1">
      <alignment horizontal="left" vertical="center" wrapText="1"/>
    </xf>
    <xf numFmtId="0" fontId="2" fillId="2" borderId="12" xfId="0" applyFont="1" applyFill="1" applyBorder="1" applyAlignment="1">
      <alignment horizontal="left" vertical="center" wrapText="1"/>
    </xf>
    <xf numFmtId="0" fontId="2" fillId="2" borderId="9" xfId="0" applyFont="1" applyFill="1" applyBorder="1" applyAlignment="1">
      <alignment horizontal="left" vertical="center" wrapText="1"/>
    </xf>
    <xf numFmtId="0" fontId="2" fillId="2" borderId="7" xfId="0" applyFont="1" applyFill="1" applyBorder="1" applyAlignment="1">
      <alignment horizontal="left" vertical="center" wrapText="1"/>
    </xf>
    <xf numFmtId="0" fontId="11" fillId="0" borderId="0" xfId="0" applyFont="1" applyAlignment="1">
      <alignment horizontal="center"/>
    </xf>
    <xf numFmtId="0" fontId="16" fillId="0" borderId="19" xfId="0" applyFont="1" applyBorder="1" applyAlignment="1">
      <alignment horizontal="center" vertical="center"/>
    </xf>
    <xf numFmtId="0" fontId="16" fillId="0" borderId="20" xfId="0" applyFont="1" applyBorder="1" applyAlignment="1">
      <alignment horizontal="center" vertical="center"/>
    </xf>
    <xf numFmtId="14" fontId="25" fillId="0" borderId="6" xfId="0" applyNumberFormat="1" applyFont="1" applyBorder="1" applyAlignment="1">
      <alignment horizontal="center" vertical="center" wrapText="1"/>
    </xf>
  </cellXfs>
  <cellStyles count="2">
    <cellStyle name="Normal" xfId="0" builtinId="0"/>
    <cellStyle name="Normal 29" xfId="1" xr:uid="{00000000-0005-0000-0000-000001000000}"/>
  </cellStyles>
  <dxfs count="2">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ED7D3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13" Type="http://schemas.openxmlformats.org/officeDocument/2006/relationships/customXml" Target="../customXml/item6.xml"/><Relationship Id="rId3" Type="http://schemas.openxmlformats.org/officeDocument/2006/relationships/worksheet" Target="worksheets/sheet3.xml"/><Relationship Id="rId7" Type="http://schemas.openxmlformats.org/officeDocument/2006/relationships/calcChain" Target="calcChain.xml"/><Relationship Id="rId12" Type="http://schemas.openxmlformats.org/officeDocument/2006/relationships/customXml" Target="../customXml/item5.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Pointing error as function of slant range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'Link Budget'!$G$5:$G$16</c:f>
              <c:numCache>
                <c:formatCode>General</c:formatCode>
                <c:ptCount val="12"/>
                <c:pt idx="0">
                  <c:v>430</c:v>
                </c:pt>
                <c:pt idx="1">
                  <c:v>1499.99</c:v>
                </c:pt>
                <c:pt idx="2">
                  <c:v>1500</c:v>
                </c:pt>
                <c:pt idx="3">
                  <c:v>1999.99</c:v>
                </c:pt>
                <c:pt idx="4">
                  <c:v>2000</c:v>
                </c:pt>
                <c:pt idx="5">
                  <c:v>2999.99</c:v>
                </c:pt>
                <c:pt idx="6">
                  <c:v>3000</c:v>
                </c:pt>
                <c:pt idx="7">
                  <c:v>4499.99</c:v>
                </c:pt>
                <c:pt idx="8">
                  <c:v>4500</c:v>
                </c:pt>
                <c:pt idx="9">
                  <c:v>7499.99</c:v>
                </c:pt>
                <c:pt idx="10">
                  <c:v>7500</c:v>
                </c:pt>
                <c:pt idx="11">
                  <c:v>10000</c:v>
                </c:pt>
              </c:numCache>
            </c:numRef>
          </c:xVal>
          <c:yVal>
            <c:numRef>
              <c:f>'Link Budget'!$H$5:$H$16</c:f>
              <c:numCache>
                <c:formatCode>0.00</c:formatCode>
                <c:ptCount val="12"/>
                <c:pt idx="0">
                  <c:v>11</c:v>
                </c:pt>
                <c:pt idx="1">
                  <c:v>11</c:v>
                </c:pt>
                <c:pt idx="2">
                  <c:v>8.5</c:v>
                </c:pt>
                <c:pt idx="3">
                  <c:v>8.5</c:v>
                </c:pt>
                <c:pt idx="4">
                  <c:v>6</c:v>
                </c:pt>
                <c:pt idx="5">
                  <c:v>6</c:v>
                </c:pt>
                <c:pt idx="6">
                  <c:v>4</c:v>
                </c:pt>
                <c:pt idx="7">
                  <c:v>4</c:v>
                </c:pt>
                <c:pt idx="8">
                  <c:v>3</c:v>
                </c:pt>
                <c:pt idx="9">
                  <c:v>3</c:v>
                </c:pt>
                <c:pt idx="10">
                  <c:v>2.5</c:v>
                </c:pt>
                <c:pt idx="11">
                  <c:v>2.5</c:v>
                </c:pt>
              </c:numCache>
            </c:numRef>
          </c:yVal>
          <c:smooth val="0"/>
          <c:extLst>
            <c:ext xmlns:c16="http://schemas.microsoft.com/office/drawing/2014/chart" uri="{C3380CC4-5D6E-409C-BE32-E72D297353CC}">
              <c16:uniqueId val="{00000000-2F74-43D7-92A8-E050211FB47F}"/>
            </c:ext>
          </c:extLst>
        </c:ser>
        <c:dLbls>
          <c:showLegendKey val="0"/>
          <c:showVal val="0"/>
          <c:showCatName val="0"/>
          <c:showSerName val="0"/>
          <c:showPercent val="0"/>
          <c:showBubbleSize val="0"/>
        </c:dLbls>
        <c:axId val="341596632"/>
        <c:axId val="341598592"/>
      </c:scatterChart>
      <c:valAx>
        <c:axId val="3415966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Slant range [km]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1598592"/>
        <c:crosses val="autoZero"/>
        <c:crossBetween val="midCat"/>
      </c:valAx>
      <c:valAx>
        <c:axId val="3415985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Pointing error [deg]</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15966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SANT Rx gain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'Link Budget'!$G$26:$G$36</c:f>
              <c:numCache>
                <c:formatCode>0</c:formatCode>
                <c:ptCount val="11"/>
                <c:pt idx="0">
                  <c:v>0</c:v>
                </c:pt>
                <c:pt idx="1">
                  <c:v>1</c:v>
                </c:pt>
                <c:pt idx="2">
                  <c:v>2</c:v>
                </c:pt>
                <c:pt idx="3">
                  <c:v>3</c:v>
                </c:pt>
                <c:pt idx="4">
                  <c:v>4</c:v>
                </c:pt>
                <c:pt idx="5">
                  <c:v>5</c:v>
                </c:pt>
                <c:pt idx="6">
                  <c:v>6</c:v>
                </c:pt>
                <c:pt idx="7">
                  <c:v>7</c:v>
                </c:pt>
                <c:pt idx="8">
                  <c:v>8</c:v>
                </c:pt>
                <c:pt idx="9">
                  <c:v>9</c:v>
                </c:pt>
                <c:pt idx="10">
                  <c:v>10</c:v>
                </c:pt>
              </c:numCache>
            </c:numRef>
          </c:xVal>
          <c:yVal>
            <c:numRef>
              <c:f>'Link Budget'!$H$26:$H$36</c:f>
              <c:numCache>
                <c:formatCode>0.0</c:formatCode>
                <c:ptCount val="11"/>
                <c:pt idx="0">
                  <c:v>21.802833566428557</c:v>
                </c:pt>
                <c:pt idx="1">
                  <c:v>21.754333566428556</c:v>
                </c:pt>
                <c:pt idx="2">
                  <c:v>21.553833566428558</c:v>
                </c:pt>
                <c:pt idx="3">
                  <c:v>21.213633566428555</c:v>
                </c:pt>
                <c:pt idx="4">
                  <c:v>20.631533566428558</c:v>
                </c:pt>
                <c:pt idx="5">
                  <c:v>19.881333566428555</c:v>
                </c:pt>
                <c:pt idx="6">
                  <c:v>18.936033566428556</c:v>
                </c:pt>
                <c:pt idx="7">
                  <c:v>17.747033566428556</c:v>
                </c:pt>
                <c:pt idx="8">
                  <c:v>16.350633566428556</c:v>
                </c:pt>
                <c:pt idx="9">
                  <c:v>14.620133566428555</c:v>
                </c:pt>
                <c:pt idx="10">
                  <c:v>12.631933566428556</c:v>
                </c:pt>
              </c:numCache>
            </c:numRef>
          </c:yVal>
          <c:smooth val="1"/>
          <c:extLst>
            <c:ext xmlns:c16="http://schemas.microsoft.com/office/drawing/2014/chart" uri="{C3380CC4-5D6E-409C-BE32-E72D297353CC}">
              <c16:uniqueId val="{00000000-395E-4AD6-B6F7-E79BFAD21A6A}"/>
            </c:ext>
          </c:extLst>
        </c:ser>
        <c:dLbls>
          <c:showLegendKey val="0"/>
          <c:showVal val="0"/>
          <c:showCatName val="0"/>
          <c:showSerName val="0"/>
          <c:showPercent val="0"/>
          <c:showBubbleSize val="0"/>
        </c:dLbls>
        <c:axId val="341597808"/>
        <c:axId val="779998296"/>
      </c:scatterChart>
      <c:valAx>
        <c:axId val="34159780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Off-boresight angle [deg]</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998296"/>
        <c:crosses val="autoZero"/>
        <c:crossBetween val="midCat"/>
      </c:valAx>
      <c:valAx>
        <c:axId val="779998296"/>
        <c:scaling>
          <c:orientation val="minMax"/>
          <c:min val="1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Gain [dBi]</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159780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0</xdr:colOff>
      <xdr:row>3</xdr:row>
      <xdr:rowOff>0</xdr:rowOff>
    </xdr:from>
    <xdr:to>
      <xdr:col>16</xdr:col>
      <xdr:colOff>123264</xdr:colOff>
      <xdr:row>15</xdr:row>
      <xdr:rowOff>54909</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22</xdr:row>
      <xdr:rowOff>0</xdr:rowOff>
    </xdr:from>
    <xdr:to>
      <xdr:col>16</xdr:col>
      <xdr:colOff>336177</xdr:colOff>
      <xdr:row>36</xdr:row>
      <xdr:rowOff>76200</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9</xdr:col>
      <xdr:colOff>100853</xdr:colOff>
      <xdr:row>39</xdr:row>
      <xdr:rowOff>56029</xdr:rowOff>
    </xdr:from>
    <xdr:to>
      <xdr:col>18</xdr:col>
      <xdr:colOff>428206</xdr:colOff>
      <xdr:row>54</xdr:row>
      <xdr:rowOff>66685</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8684559" y="7933764"/>
          <a:ext cx="5773412" cy="296900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3:G36"/>
  <sheetViews>
    <sheetView tabSelected="1" zoomScaleNormal="100" zoomScalePageLayoutView="90" workbookViewId="0">
      <selection activeCell="K16" sqref="K16"/>
    </sheetView>
  </sheetViews>
  <sheetFormatPr defaultRowHeight="15" x14ac:dyDescent="0.25"/>
  <cols>
    <col min="1" max="1" width="9.140625" customWidth="1"/>
    <col min="6" max="6" width="17.85546875" customWidth="1"/>
    <col min="7" max="7" width="25.140625" customWidth="1"/>
  </cols>
  <sheetData>
    <row r="3" spans="1:7" ht="27.95" customHeight="1" x14ac:dyDescent="0.35">
      <c r="A3" s="65" t="s">
        <v>36</v>
      </c>
      <c r="B3" s="65"/>
      <c r="C3" s="65"/>
      <c r="D3" s="65"/>
      <c r="E3" s="65"/>
      <c r="F3" s="65"/>
      <c r="G3" s="65"/>
    </row>
    <row r="5" spans="1:7" ht="24" customHeight="1" thickBot="1" x14ac:dyDescent="0.3">
      <c r="A5" s="73" t="s">
        <v>15</v>
      </c>
      <c r="B5" s="74"/>
      <c r="C5" s="74"/>
      <c r="D5" s="74" t="s">
        <v>127</v>
      </c>
      <c r="E5" s="74"/>
      <c r="F5" s="74"/>
      <c r="G5" s="75"/>
    </row>
    <row r="6" spans="1:7" ht="24" customHeight="1" thickBot="1" x14ac:dyDescent="0.3">
      <c r="A6" s="71" t="s">
        <v>16</v>
      </c>
      <c r="B6" s="72"/>
      <c r="C6" s="72"/>
      <c r="D6" s="76" t="s">
        <v>37</v>
      </c>
      <c r="E6" s="68"/>
      <c r="F6" s="68"/>
      <c r="G6" s="69"/>
    </row>
    <row r="7" spans="1:7" ht="24" customHeight="1" thickBot="1" x14ac:dyDescent="0.3">
      <c r="A7" s="71" t="s">
        <v>17</v>
      </c>
      <c r="B7" s="72"/>
      <c r="C7" s="72"/>
      <c r="D7" s="70" t="s">
        <v>128</v>
      </c>
      <c r="E7" s="68"/>
      <c r="F7" s="68"/>
      <c r="G7" s="69"/>
    </row>
    <row r="8" spans="1:7" ht="24" customHeight="1" thickBot="1" x14ac:dyDescent="0.3">
      <c r="A8" s="71" t="s">
        <v>30</v>
      </c>
      <c r="B8" s="72"/>
      <c r="C8" s="72"/>
      <c r="D8" s="76" t="s">
        <v>38</v>
      </c>
      <c r="E8" s="68"/>
      <c r="F8" s="68"/>
      <c r="G8" s="69"/>
    </row>
    <row r="9" spans="1:7" ht="24" customHeight="1" thickBot="1" x14ac:dyDescent="0.3">
      <c r="A9" s="71" t="s">
        <v>31</v>
      </c>
      <c r="B9" s="72"/>
      <c r="C9" s="72"/>
      <c r="D9" s="67">
        <v>44595</v>
      </c>
      <c r="E9" s="68"/>
      <c r="F9" s="68"/>
      <c r="G9" s="69"/>
    </row>
    <row r="10" spans="1:7" ht="23.25" customHeight="1" thickBot="1" x14ac:dyDescent="0.3">
      <c r="A10" s="71" t="s">
        <v>18</v>
      </c>
      <c r="B10" s="72"/>
      <c r="C10" s="72"/>
      <c r="D10" s="70" t="s">
        <v>39</v>
      </c>
      <c r="E10" s="68"/>
      <c r="F10" s="68"/>
      <c r="G10" s="69"/>
    </row>
    <row r="11" spans="1:7" ht="24" customHeight="1" thickBot="1" x14ac:dyDescent="0.3">
      <c r="A11" s="71" t="s">
        <v>19</v>
      </c>
      <c r="B11" s="72"/>
      <c r="C11" s="72"/>
      <c r="D11" s="70" t="s">
        <v>40</v>
      </c>
      <c r="E11" s="68"/>
      <c r="F11" s="68"/>
      <c r="G11" s="69"/>
    </row>
    <row r="12" spans="1:7" ht="24" customHeight="1" thickBot="1" x14ac:dyDescent="0.3">
      <c r="A12" s="71" t="s">
        <v>20</v>
      </c>
      <c r="B12" s="72"/>
      <c r="C12" s="72"/>
      <c r="D12" s="70" t="s">
        <v>41</v>
      </c>
      <c r="E12" s="68"/>
      <c r="F12" s="68"/>
      <c r="G12" s="69"/>
    </row>
    <row r="13" spans="1:7" ht="24" customHeight="1" thickBot="1" x14ac:dyDescent="0.3">
      <c r="A13" s="71" t="s">
        <v>21</v>
      </c>
      <c r="B13" s="72"/>
      <c r="C13" s="72"/>
      <c r="D13" s="70" t="s">
        <v>42</v>
      </c>
      <c r="E13" s="68"/>
      <c r="F13" s="68"/>
      <c r="G13" s="69"/>
    </row>
    <row r="16" spans="1:7" ht="15.75" thickBot="1" x14ac:dyDescent="0.3"/>
    <row r="17" spans="1:7" ht="24" customHeight="1" thickBot="1" x14ac:dyDescent="0.3">
      <c r="A17" s="80" t="s">
        <v>0</v>
      </c>
      <c r="B17" s="81"/>
      <c r="C17" s="82"/>
      <c r="D17" s="77" t="s">
        <v>1</v>
      </c>
      <c r="E17" s="78"/>
      <c r="F17" s="78"/>
      <c r="G17" s="79"/>
    </row>
    <row r="18" spans="1:7" ht="24" customHeight="1" thickBot="1" x14ac:dyDescent="0.3">
      <c r="A18" s="2"/>
      <c r="B18" s="77" t="s">
        <v>2</v>
      </c>
      <c r="C18" s="78"/>
      <c r="D18" s="78"/>
      <c r="E18" s="78"/>
      <c r="F18" s="78"/>
      <c r="G18" s="79"/>
    </row>
    <row r="19" spans="1:7" ht="24" thickBot="1" x14ac:dyDescent="0.3">
      <c r="A19" s="100" t="s">
        <v>122</v>
      </c>
      <c r="B19" s="77" t="s">
        <v>3</v>
      </c>
      <c r="C19" s="78"/>
      <c r="D19" s="78"/>
      <c r="E19" s="78"/>
      <c r="F19" s="78"/>
      <c r="G19" s="79"/>
    </row>
    <row r="20" spans="1:7" ht="21.75" thickBot="1" x14ac:dyDescent="0.3">
      <c r="A20" s="2"/>
      <c r="B20" s="77" t="s">
        <v>4</v>
      </c>
      <c r="C20" s="78"/>
      <c r="D20" s="78"/>
      <c r="E20" s="79"/>
      <c r="F20" s="4"/>
      <c r="G20" s="5" t="s">
        <v>5</v>
      </c>
    </row>
    <row r="21" spans="1:7" ht="21.75" thickBot="1" x14ac:dyDescent="0.3">
      <c r="A21" s="2"/>
      <c r="B21" s="77" t="s">
        <v>6</v>
      </c>
      <c r="C21" s="78"/>
      <c r="D21" s="78"/>
      <c r="E21" s="79"/>
      <c r="F21" s="4"/>
      <c r="G21" s="64">
        <v>44594</v>
      </c>
    </row>
    <row r="22" spans="1:7" ht="31.5" customHeight="1" thickBot="1" x14ac:dyDescent="0.3">
      <c r="A22" s="77" t="s">
        <v>7</v>
      </c>
      <c r="B22" s="78"/>
      <c r="C22" s="78"/>
      <c r="D22" s="78"/>
      <c r="E22" s="78"/>
      <c r="F22" s="79"/>
      <c r="G22" s="64" t="s">
        <v>42</v>
      </c>
    </row>
    <row r="23" spans="1:7" ht="24" customHeight="1" thickBot="1" x14ac:dyDescent="0.3">
      <c r="A23" s="93" t="s">
        <v>8</v>
      </c>
      <c r="B23" s="94"/>
      <c r="C23" s="94"/>
      <c r="D23" s="100" t="s">
        <v>122</v>
      </c>
      <c r="E23" s="77" t="s">
        <v>33</v>
      </c>
      <c r="F23" s="78"/>
      <c r="G23" s="79"/>
    </row>
    <row r="24" spans="1:7" ht="24" customHeight="1" thickBot="1" x14ac:dyDescent="0.3">
      <c r="A24" s="95"/>
      <c r="B24" s="96"/>
      <c r="C24" s="96"/>
      <c r="D24" s="6"/>
      <c r="E24" s="77" t="s">
        <v>34</v>
      </c>
      <c r="F24" s="78"/>
      <c r="G24" s="79"/>
    </row>
    <row r="25" spans="1:7" ht="96" customHeight="1" thickBot="1" x14ac:dyDescent="0.3">
      <c r="A25" s="10" t="s">
        <v>32</v>
      </c>
      <c r="B25" s="77" t="s">
        <v>9</v>
      </c>
      <c r="C25" s="78"/>
      <c r="D25" s="78"/>
      <c r="E25" s="78"/>
      <c r="F25" s="78"/>
      <c r="G25" s="79"/>
    </row>
    <row r="26" spans="1:7" ht="36" customHeight="1" thickBot="1" x14ac:dyDescent="0.3">
      <c r="A26" s="2"/>
      <c r="B26" s="12" t="s">
        <v>10</v>
      </c>
      <c r="C26" s="77" t="s">
        <v>11</v>
      </c>
      <c r="D26" s="78"/>
      <c r="E26" s="78"/>
      <c r="F26" s="78"/>
      <c r="G26" s="79"/>
    </row>
    <row r="27" spans="1:7" ht="24" customHeight="1" x14ac:dyDescent="0.25">
      <c r="A27" s="83"/>
      <c r="B27" s="85" t="s">
        <v>12</v>
      </c>
      <c r="C27" s="87" t="s">
        <v>13</v>
      </c>
      <c r="D27" s="88"/>
      <c r="E27" s="88"/>
      <c r="F27" s="88"/>
      <c r="G27" s="89"/>
    </row>
    <row r="28" spans="1:7" ht="15.75" thickBot="1" x14ac:dyDescent="0.3">
      <c r="A28" s="84"/>
      <c r="B28" s="86"/>
      <c r="C28" s="90" t="s">
        <v>14</v>
      </c>
      <c r="D28" s="91"/>
      <c r="E28" s="91"/>
      <c r="F28" s="91"/>
      <c r="G28" s="92"/>
    </row>
    <row r="29" spans="1:7" ht="21" x14ac:dyDescent="0.25">
      <c r="A29" s="8"/>
      <c r="C29" s="7"/>
      <c r="D29" s="7"/>
      <c r="E29" s="7"/>
      <c r="F29" s="7"/>
      <c r="G29" s="7"/>
    </row>
    <row r="30" spans="1:7" ht="21" x14ac:dyDescent="0.25">
      <c r="A30" s="8"/>
      <c r="C30" s="7"/>
      <c r="D30" s="7"/>
      <c r="E30" s="7"/>
      <c r="F30" s="7"/>
      <c r="G30" s="7"/>
    </row>
    <row r="32" spans="1:7" ht="15" customHeight="1" x14ac:dyDescent="0.25">
      <c r="A32" s="66" t="s">
        <v>35</v>
      </c>
      <c r="B32" s="66"/>
      <c r="C32" s="66"/>
      <c r="D32" s="66"/>
      <c r="E32" s="66"/>
      <c r="F32" s="66"/>
      <c r="G32" s="66"/>
    </row>
    <row r="33" spans="1:7" ht="15" customHeight="1" x14ac:dyDescent="0.25">
      <c r="A33" s="66"/>
      <c r="B33" s="66"/>
      <c r="C33" s="66"/>
      <c r="D33" s="66"/>
      <c r="E33" s="66"/>
      <c r="F33" s="66"/>
      <c r="G33" s="66"/>
    </row>
    <row r="34" spans="1:7" x14ac:dyDescent="0.25">
      <c r="A34" s="66"/>
      <c r="B34" s="66"/>
      <c r="C34" s="66"/>
      <c r="D34" s="66"/>
      <c r="E34" s="66"/>
      <c r="F34" s="66"/>
      <c r="G34" s="66"/>
    </row>
    <row r="35" spans="1:7" x14ac:dyDescent="0.25">
      <c r="A35" s="66"/>
      <c r="B35" s="66"/>
      <c r="C35" s="66"/>
      <c r="D35" s="66"/>
      <c r="E35" s="66"/>
      <c r="F35" s="66"/>
      <c r="G35" s="66"/>
    </row>
    <row r="36" spans="1:7" x14ac:dyDescent="0.25">
      <c r="A36" s="66"/>
      <c r="B36" s="66"/>
      <c r="C36" s="66"/>
      <c r="D36" s="66"/>
      <c r="E36" s="66"/>
      <c r="F36" s="66"/>
      <c r="G36" s="66"/>
    </row>
  </sheetData>
  <mergeCells count="36">
    <mergeCell ref="A27:A28"/>
    <mergeCell ref="B27:B28"/>
    <mergeCell ref="C27:G27"/>
    <mergeCell ref="C28:G28"/>
    <mergeCell ref="A23:C24"/>
    <mergeCell ref="A12:C12"/>
    <mergeCell ref="A11:C11"/>
    <mergeCell ref="A10:C10"/>
    <mergeCell ref="C26:G26"/>
    <mergeCell ref="A22:F22"/>
    <mergeCell ref="E23:G23"/>
    <mergeCell ref="B25:G25"/>
    <mergeCell ref="A17:C17"/>
    <mergeCell ref="D17:G17"/>
    <mergeCell ref="B18:G18"/>
    <mergeCell ref="B19:G19"/>
    <mergeCell ref="B20:E20"/>
    <mergeCell ref="B21:E21"/>
    <mergeCell ref="E24:G24"/>
    <mergeCell ref="A13:C13"/>
    <mergeCell ref="A3:G3"/>
    <mergeCell ref="A32:G36"/>
    <mergeCell ref="D9:G9"/>
    <mergeCell ref="D10:G10"/>
    <mergeCell ref="D11:G11"/>
    <mergeCell ref="D12:G12"/>
    <mergeCell ref="D13:G13"/>
    <mergeCell ref="A8:C8"/>
    <mergeCell ref="A7:C7"/>
    <mergeCell ref="A6:C6"/>
    <mergeCell ref="A5:C5"/>
    <mergeCell ref="D5:G5"/>
    <mergeCell ref="D6:G6"/>
    <mergeCell ref="D7:G7"/>
    <mergeCell ref="D8:G8"/>
    <mergeCell ref="A9:C9"/>
  </mergeCells>
  <pageMargins left="0.7" right="0.7" top="0.75" bottom="0.75" header="0.3" footer="0.3"/>
  <pageSetup paperSize="9" scale="89" orientation="portrait" verticalDpi="1200" r:id="rId1"/>
  <headerFooter scaleWithDoc="0">
    <oddHeader>&amp;C&amp;G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F13"/>
  <sheetViews>
    <sheetView zoomScaleNormal="100" workbookViewId="0">
      <selection activeCell="A6" sqref="A6"/>
    </sheetView>
  </sheetViews>
  <sheetFormatPr defaultRowHeight="15" x14ac:dyDescent="0.25"/>
  <cols>
    <col min="1" max="1" width="16" customWidth="1"/>
    <col min="2" max="2" width="13.42578125" bestFit="1" customWidth="1"/>
    <col min="3" max="3" width="18.42578125" customWidth="1"/>
    <col min="4" max="4" width="20" customWidth="1"/>
    <col min="5" max="5" width="27.5703125" customWidth="1"/>
  </cols>
  <sheetData>
    <row r="3" spans="1:6" ht="26.25" x14ac:dyDescent="0.4">
      <c r="A3" s="65" t="s">
        <v>29</v>
      </c>
      <c r="B3" s="97"/>
      <c r="C3" s="97"/>
      <c r="D3" s="97"/>
      <c r="E3" s="97"/>
      <c r="F3" s="97"/>
    </row>
    <row r="4" spans="1:6" ht="15.75" thickBot="1" x14ac:dyDescent="0.3"/>
    <row r="5" spans="1:6" ht="30.75" thickBot="1" x14ac:dyDescent="0.3">
      <c r="A5" s="13" t="s">
        <v>22</v>
      </c>
      <c r="B5" s="14" t="s">
        <v>23</v>
      </c>
      <c r="C5" s="14" t="s">
        <v>24</v>
      </c>
      <c r="D5" s="14" t="s">
        <v>25</v>
      </c>
      <c r="E5" s="14" t="s">
        <v>26</v>
      </c>
      <c r="F5" s="14" t="s">
        <v>27</v>
      </c>
    </row>
    <row r="6" spans="1:6" ht="15.75" thickBot="1" x14ac:dyDescent="0.3">
      <c r="A6" s="9">
        <v>44595</v>
      </c>
      <c r="B6" s="11" t="s">
        <v>43</v>
      </c>
      <c r="C6" s="3" t="s">
        <v>39</v>
      </c>
      <c r="D6" s="3" t="s">
        <v>40</v>
      </c>
      <c r="E6" s="3" t="s">
        <v>44</v>
      </c>
      <c r="F6" s="3" t="s">
        <v>28</v>
      </c>
    </row>
    <row r="7" spans="1:6" ht="15.75" thickBot="1" x14ac:dyDescent="0.3">
      <c r="A7" s="1"/>
      <c r="B7" s="11"/>
      <c r="C7" s="3"/>
      <c r="D7" s="3"/>
      <c r="E7" s="3"/>
      <c r="F7" s="3"/>
    </row>
    <row r="8" spans="1:6" ht="15.75" thickBot="1" x14ac:dyDescent="0.3">
      <c r="A8" s="1"/>
      <c r="B8" s="11"/>
      <c r="C8" s="3"/>
      <c r="D8" s="3"/>
      <c r="E8" s="3"/>
      <c r="F8" s="3"/>
    </row>
    <row r="9" spans="1:6" ht="15.75" thickBot="1" x14ac:dyDescent="0.3">
      <c r="A9" s="1"/>
      <c r="B9" s="11"/>
      <c r="C9" s="3"/>
      <c r="D9" s="3"/>
      <c r="E9" s="3"/>
      <c r="F9" s="3"/>
    </row>
    <row r="10" spans="1:6" ht="15.75" thickBot="1" x14ac:dyDescent="0.3">
      <c r="A10" s="1"/>
      <c r="B10" s="11"/>
      <c r="C10" s="3"/>
      <c r="D10" s="3"/>
      <c r="E10" s="3"/>
      <c r="F10" s="3"/>
    </row>
    <row r="11" spans="1:6" ht="15.75" thickBot="1" x14ac:dyDescent="0.3">
      <c r="A11" s="1"/>
      <c r="B11" s="11"/>
      <c r="C11" s="3"/>
      <c r="D11" s="3"/>
      <c r="E11" s="3"/>
      <c r="F11" s="3"/>
    </row>
    <row r="12" spans="1:6" ht="15.75" thickBot="1" x14ac:dyDescent="0.3">
      <c r="A12" s="1"/>
      <c r="B12" s="11"/>
      <c r="C12" s="3"/>
      <c r="D12" s="3"/>
      <c r="E12" s="3"/>
      <c r="F12" s="3"/>
    </row>
    <row r="13" spans="1:6" ht="15.75" thickBot="1" x14ac:dyDescent="0.3">
      <c r="A13" s="1"/>
      <c r="B13" s="11"/>
      <c r="C13" s="3"/>
      <c r="D13" s="3"/>
      <c r="E13" s="3"/>
      <c r="F13" s="3"/>
    </row>
  </sheetData>
  <mergeCells count="1">
    <mergeCell ref="A3:F3"/>
  </mergeCells>
  <pageMargins left="0.7" right="0.7" top="0.75" bottom="0.75" header="0.3" footer="0.3"/>
  <pageSetup paperSize="9" scale="83" orientation="portrait" verticalDpi="1200" r:id="rId1"/>
  <headerFooter>
    <oddHeader>&amp;C&amp;G</oddHeader>
    <oddFooter>&amp;L&amp;8
COMMERCIAL IN CONFIDENCE
THIS DOCUMENT IS THE PROPERTY OF SURREY SATELLITE TECHNOLOGY LIMITED AND MUST NOT BE COPIED
OR USED FOR ANY PURPOSE OTHER THAN THAT FOR WHICH IT HAS BEEN SUPPLIED.&amp;R© SSTL 2021</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51"/>
  <sheetViews>
    <sheetView zoomScale="85" zoomScaleNormal="85" workbookViewId="0">
      <selection sqref="A1:B1"/>
    </sheetView>
  </sheetViews>
  <sheetFormatPr defaultRowHeight="15" x14ac:dyDescent="0.25"/>
  <cols>
    <col min="1" max="1" width="28.85546875" bestFit="1" customWidth="1"/>
    <col min="2" max="2" width="7.85546875" customWidth="1"/>
    <col min="3" max="3" width="16.28515625" customWidth="1"/>
    <col min="4" max="4" width="31.7109375" customWidth="1"/>
  </cols>
  <sheetData>
    <row r="1" spans="1:9" ht="30" x14ac:dyDescent="0.25">
      <c r="A1" s="98" t="s">
        <v>45</v>
      </c>
      <c r="B1" s="99"/>
      <c r="C1" s="16" t="s">
        <v>46</v>
      </c>
      <c r="D1" s="15"/>
      <c r="E1" s="15"/>
      <c r="F1" s="15"/>
      <c r="G1" s="15"/>
      <c r="H1" s="15"/>
      <c r="I1" s="15"/>
    </row>
    <row r="2" spans="1:9" x14ac:dyDescent="0.25">
      <c r="A2" s="17" t="s">
        <v>47</v>
      </c>
      <c r="B2" s="18" t="s">
        <v>48</v>
      </c>
      <c r="C2" s="18" t="s">
        <v>28</v>
      </c>
      <c r="D2" s="19"/>
      <c r="E2" s="20"/>
      <c r="F2" s="20"/>
      <c r="G2" s="20"/>
      <c r="H2" s="20"/>
      <c r="I2" s="20"/>
    </row>
    <row r="3" spans="1:9" x14ac:dyDescent="0.25">
      <c r="A3" s="21" t="s">
        <v>49</v>
      </c>
      <c r="B3" s="22" t="s">
        <v>48</v>
      </c>
      <c r="C3" s="22" t="s">
        <v>50</v>
      </c>
      <c r="D3" s="19" t="s">
        <v>51</v>
      </c>
      <c r="E3" s="20"/>
      <c r="F3" s="20"/>
      <c r="G3" s="23" t="s">
        <v>52</v>
      </c>
      <c r="H3" s="20"/>
      <c r="I3" s="20"/>
    </row>
    <row r="4" spans="1:9" x14ac:dyDescent="0.25">
      <c r="A4" s="21" t="s">
        <v>53</v>
      </c>
      <c r="B4" s="22" t="s">
        <v>54</v>
      </c>
      <c r="C4" s="22">
        <v>2250</v>
      </c>
      <c r="D4" s="24" t="s">
        <v>55</v>
      </c>
      <c r="E4" s="15"/>
      <c r="F4" s="15"/>
      <c r="G4" s="25" t="s">
        <v>56</v>
      </c>
      <c r="H4" s="26" t="s">
        <v>57</v>
      </c>
      <c r="I4" s="15"/>
    </row>
    <row r="5" spans="1:9" x14ac:dyDescent="0.25">
      <c r="A5" s="21" t="s">
        <v>58</v>
      </c>
      <c r="B5" s="22" t="s">
        <v>48</v>
      </c>
      <c r="C5" s="22" t="s">
        <v>59</v>
      </c>
      <c r="D5" s="24" t="s">
        <v>60</v>
      </c>
      <c r="E5" s="15"/>
      <c r="F5" s="15"/>
      <c r="G5" s="25">
        <v>430</v>
      </c>
      <c r="H5" s="27">
        <v>11</v>
      </c>
      <c r="I5" s="15"/>
    </row>
    <row r="6" spans="1:9" x14ac:dyDescent="0.25">
      <c r="A6" s="21"/>
      <c r="B6" s="22"/>
      <c r="C6" s="22"/>
      <c r="D6" s="24"/>
      <c r="E6" s="15"/>
      <c r="F6" s="15"/>
      <c r="G6" s="25">
        <v>1499.99</v>
      </c>
      <c r="H6" s="27">
        <v>11</v>
      </c>
      <c r="I6" s="15"/>
    </row>
    <row r="7" spans="1:9" x14ac:dyDescent="0.25">
      <c r="A7" s="28" t="s">
        <v>61</v>
      </c>
      <c r="B7" s="29" t="s">
        <v>62</v>
      </c>
      <c r="C7" s="59">
        <f>7+10*LOG10(4)</f>
        <v>13.020599913279625</v>
      </c>
      <c r="D7" s="24" t="s">
        <v>63</v>
      </c>
      <c r="E7" s="15"/>
      <c r="F7" s="30"/>
      <c r="G7" s="25">
        <v>1500</v>
      </c>
      <c r="H7" s="27">
        <v>8.5</v>
      </c>
      <c r="I7" s="15"/>
    </row>
    <row r="8" spans="1:9" x14ac:dyDescent="0.25">
      <c r="A8" s="21"/>
      <c r="B8" s="22"/>
      <c r="C8" s="31"/>
      <c r="D8" s="15"/>
      <c r="E8" s="15"/>
      <c r="F8" s="15"/>
      <c r="G8" s="25">
        <v>1999.99</v>
      </c>
      <c r="H8" s="27">
        <v>8.5</v>
      </c>
      <c r="I8" s="30"/>
    </row>
    <row r="9" spans="1:9" x14ac:dyDescent="0.25">
      <c r="A9" s="21" t="s">
        <v>64</v>
      </c>
      <c r="B9" s="22" t="s">
        <v>65</v>
      </c>
      <c r="C9" s="60">
        <f>$H$40</f>
        <v>8887</v>
      </c>
      <c r="D9" s="33" t="s">
        <v>126</v>
      </c>
      <c r="E9" s="15"/>
      <c r="F9" s="15"/>
      <c r="G9" s="25">
        <v>2000</v>
      </c>
      <c r="H9" s="27">
        <v>6</v>
      </c>
      <c r="I9" s="15"/>
    </row>
    <row r="10" spans="1:9" x14ac:dyDescent="0.25">
      <c r="A10" s="21" t="s">
        <v>66</v>
      </c>
      <c r="B10" s="22" t="s">
        <v>67</v>
      </c>
      <c r="C10" s="34">
        <f>-20*LOG10(4*PI()*C4*1000000*C9*1000/300000000)</f>
        <v>-178.46052615164132</v>
      </c>
      <c r="D10" s="33" t="s">
        <v>68</v>
      </c>
      <c r="E10" s="15"/>
      <c r="F10" s="15"/>
      <c r="G10" s="25">
        <v>2999.99</v>
      </c>
      <c r="H10" s="27">
        <v>6</v>
      </c>
      <c r="I10" s="15"/>
    </row>
    <row r="11" spans="1:9" x14ac:dyDescent="0.25">
      <c r="A11" s="21" t="s">
        <v>69</v>
      </c>
      <c r="B11" s="22" t="s">
        <v>48</v>
      </c>
      <c r="C11" s="35" t="s">
        <v>70</v>
      </c>
      <c r="D11" s="33" t="s">
        <v>51</v>
      </c>
      <c r="E11" s="15"/>
      <c r="F11" s="15"/>
      <c r="G11" s="25">
        <v>3000</v>
      </c>
      <c r="H11" s="27">
        <v>4</v>
      </c>
      <c r="I11" s="30"/>
    </row>
    <row r="12" spans="1:9" x14ac:dyDescent="0.25">
      <c r="A12" s="21" t="s">
        <v>71</v>
      </c>
      <c r="B12" s="22" t="s">
        <v>72</v>
      </c>
      <c r="C12" s="34">
        <v>0</v>
      </c>
      <c r="D12" s="33" t="s">
        <v>73</v>
      </c>
      <c r="E12" s="15"/>
      <c r="F12" s="15"/>
      <c r="G12" s="25">
        <v>4499.99</v>
      </c>
      <c r="H12" s="27">
        <v>4</v>
      </c>
      <c r="I12" s="15"/>
    </row>
    <row r="13" spans="1:9" x14ac:dyDescent="0.25">
      <c r="A13" s="21" t="s">
        <v>74</v>
      </c>
      <c r="B13" s="22" t="s">
        <v>72</v>
      </c>
      <c r="C13" s="36">
        <f ca="1">FORECAST(C9,OFFSET($H$5:$H$16,MATCH(C9,$G$5:$G$16,1)-1,0,2),OFFSET($G$5:$G$16,MATCH(C9,$G$5:$G$16,1)-1,0,2))</f>
        <v>2.5</v>
      </c>
      <c r="D13" s="33" t="s">
        <v>75</v>
      </c>
      <c r="E13" s="15"/>
      <c r="F13" s="15"/>
      <c r="G13" s="25">
        <v>4500</v>
      </c>
      <c r="H13" s="27">
        <v>3</v>
      </c>
      <c r="I13" s="15"/>
    </row>
    <row r="14" spans="1:9" x14ac:dyDescent="0.25">
      <c r="A14" s="21" t="s">
        <v>77</v>
      </c>
      <c r="B14" s="22" t="s">
        <v>78</v>
      </c>
      <c r="C14" s="61">
        <f ca="1">FORECAST(C12+C13,OFFSET($H$26:$H$36,MATCH(C12+C13,$G$26:$G$36,1)-1,0,2),OFFSET($G$26:$G$36,MATCH(C12+C13,$G$26:$G$36,1)-1,0,2))</f>
        <v>21.383733566428557</v>
      </c>
      <c r="D14" s="24" t="s">
        <v>79</v>
      </c>
      <c r="E14" s="15"/>
      <c r="F14" s="15"/>
      <c r="G14" s="25">
        <v>7499.99</v>
      </c>
      <c r="H14" s="27">
        <v>3</v>
      </c>
      <c r="I14" s="15"/>
    </row>
    <row r="15" spans="1:9" x14ac:dyDescent="0.25">
      <c r="A15" s="21" t="s">
        <v>123</v>
      </c>
      <c r="B15" s="22" t="s">
        <v>67</v>
      </c>
      <c r="C15" s="34">
        <v>15</v>
      </c>
      <c r="D15" s="24" t="s">
        <v>124</v>
      </c>
      <c r="E15" s="15"/>
      <c r="F15" s="15"/>
      <c r="G15" s="25">
        <v>7500</v>
      </c>
      <c r="H15" s="27">
        <v>2.5</v>
      </c>
      <c r="I15" s="30"/>
    </row>
    <row r="16" spans="1:9" x14ac:dyDescent="0.25">
      <c r="A16" s="21" t="s">
        <v>76</v>
      </c>
      <c r="B16" s="22" t="s">
        <v>67</v>
      </c>
      <c r="C16" s="37">
        <f>10*LOG10(1-(10^(-C15/20))^2)</f>
        <v>-0.13955433882055845</v>
      </c>
      <c r="D16" s="24" t="s">
        <v>68</v>
      </c>
      <c r="E16" s="15"/>
      <c r="F16" s="15"/>
      <c r="G16" s="25">
        <v>10000</v>
      </c>
      <c r="H16" s="27">
        <v>2.5</v>
      </c>
      <c r="I16" s="30"/>
    </row>
    <row r="17" spans="1:9" x14ac:dyDescent="0.25">
      <c r="A17" s="21" t="s">
        <v>80</v>
      </c>
      <c r="B17" s="22" t="s">
        <v>48</v>
      </c>
      <c r="C17" s="39" t="s">
        <v>81</v>
      </c>
      <c r="D17" s="24" t="s">
        <v>51</v>
      </c>
      <c r="E17" s="15"/>
      <c r="F17" s="15"/>
      <c r="G17" s="57" t="s">
        <v>82</v>
      </c>
      <c r="H17" s="38"/>
      <c r="I17" s="30"/>
    </row>
    <row r="18" spans="1:9" x14ac:dyDescent="0.25">
      <c r="A18" s="21" t="s">
        <v>83</v>
      </c>
      <c r="B18" s="22" t="s">
        <v>84</v>
      </c>
      <c r="C18" s="32">
        <v>26.752096680323771</v>
      </c>
      <c r="D18" s="24" t="s">
        <v>68</v>
      </c>
      <c r="E18" s="15"/>
      <c r="F18" s="15"/>
      <c r="G18" s="15"/>
      <c r="H18" s="15"/>
      <c r="I18" s="15"/>
    </row>
    <row r="19" spans="1:9" x14ac:dyDescent="0.25">
      <c r="A19" s="28" t="s">
        <v>85</v>
      </c>
      <c r="B19" s="29" t="s">
        <v>86</v>
      </c>
      <c r="C19" s="62">
        <f ca="1">C14+C16-C18</f>
        <v>-5.5079174527157733</v>
      </c>
      <c r="D19" s="24" t="s">
        <v>68</v>
      </c>
      <c r="E19" s="15"/>
      <c r="F19" s="15"/>
      <c r="G19" s="15"/>
      <c r="H19" s="15"/>
      <c r="I19" s="15"/>
    </row>
    <row r="20" spans="1:9" x14ac:dyDescent="0.25">
      <c r="A20" s="21"/>
      <c r="B20" s="22"/>
      <c r="C20" s="34"/>
      <c r="D20" s="24"/>
      <c r="E20" s="15"/>
      <c r="F20" s="15"/>
      <c r="G20" s="15"/>
      <c r="H20" s="15"/>
      <c r="I20" s="30"/>
    </row>
    <row r="21" spans="1:9" x14ac:dyDescent="0.25">
      <c r="A21" s="21"/>
      <c r="B21" s="22"/>
      <c r="C21" s="34"/>
      <c r="D21" s="24"/>
      <c r="E21" s="15"/>
      <c r="F21" s="15"/>
      <c r="G21" s="15"/>
      <c r="H21" s="15"/>
      <c r="I21" s="15"/>
    </row>
    <row r="22" spans="1:9" ht="18" x14ac:dyDescent="0.25">
      <c r="A22" s="28" t="s">
        <v>87</v>
      </c>
      <c r="B22" s="29" t="s">
        <v>88</v>
      </c>
      <c r="C22" s="63">
        <f ca="1">C7+C10+C19-10*LOG10(1.38E-23)</f>
        <v>57.65336544491015</v>
      </c>
      <c r="D22" s="24" t="s">
        <v>68</v>
      </c>
      <c r="E22" s="15"/>
      <c r="F22" s="15"/>
      <c r="G22" s="40" t="s">
        <v>77</v>
      </c>
      <c r="H22" s="15"/>
      <c r="I22" s="15"/>
    </row>
    <row r="23" spans="1:9" x14ac:dyDescent="0.25">
      <c r="A23" s="21"/>
      <c r="B23" s="22"/>
      <c r="C23" s="22"/>
      <c r="D23" s="24"/>
      <c r="E23" s="15"/>
      <c r="F23" s="15"/>
      <c r="G23" s="41" t="s">
        <v>69</v>
      </c>
      <c r="H23" s="41" t="s">
        <v>89</v>
      </c>
      <c r="I23" s="15"/>
    </row>
    <row r="24" spans="1:9" x14ac:dyDescent="0.25">
      <c r="A24" s="43" t="s">
        <v>90</v>
      </c>
      <c r="B24" s="44"/>
      <c r="C24" s="45"/>
      <c r="D24" s="24"/>
      <c r="E24" s="15"/>
      <c r="F24" s="30"/>
      <c r="G24" s="41" t="s">
        <v>91</v>
      </c>
      <c r="H24" s="42">
        <v>2250</v>
      </c>
      <c r="I24" s="15"/>
    </row>
    <row r="25" spans="1:9" x14ac:dyDescent="0.25">
      <c r="A25" s="21" t="s">
        <v>92</v>
      </c>
      <c r="B25" s="22" t="s">
        <v>48</v>
      </c>
      <c r="C25" s="37" t="s">
        <v>93</v>
      </c>
      <c r="D25" s="24" t="s">
        <v>60</v>
      </c>
      <c r="E25" s="15"/>
      <c r="F25" s="30"/>
      <c r="G25" s="41" t="s">
        <v>94</v>
      </c>
      <c r="H25" s="41"/>
      <c r="I25" s="15"/>
    </row>
    <row r="26" spans="1:9" x14ac:dyDescent="0.25">
      <c r="A26" s="21" t="s">
        <v>95</v>
      </c>
      <c r="B26" s="22" t="s">
        <v>96</v>
      </c>
      <c r="C26" s="37" t="s">
        <v>28</v>
      </c>
      <c r="D26" s="24" t="s">
        <v>60</v>
      </c>
      <c r="E26" s="15"/>
      <c r="F26" s="15"/>
      <c r="G26" s="46">
        <v>0</v>
      </c>
      <c r="H26" s="47">
        <v>21.802833566428557</v>
      </c>
      <c r="I26" s="15"/>
    </row>
    <row r="27" spans="1:9" x14ac:dyDescent="0.25">
      <c r="A27" s="21" t="s">
        <v>97</v>
      </c>
      <c r="B27" s="22" t="s">
        <v>67</v>
      </c>
      <c r="C27" s="34">
        <v>0</v>
      </c>
      <c r="D27" s="24" t="s">
        <v>68</v>
      </c>
      <c r="E27" s="15"/>
      <c r="F27" s="15"/>
      <c r="G27" s="46">
        <v>1</v>
      </c>
      <c r="H27" s="47">
        <v>21.754333566428556</v>
      </c>
      <c r="I27" s="15"/>
    </row>
    <row r="28" spans="1:9" x14ac:dyDescent="0.25">
      <c r="A28" s="21" t="s">
        <v>98</v>
      </c>
      <c r="B28" s="22" t="s">
        <v>67</v>
      </c>
      <c r="C28" s="34">
        <v>-1</v>
      </c>
      <c r="D28" s="24" t="s">
        <v>99</v>
      </c>
      <c r="E28" s="15"/>
      <c r="F28" s="15"/>
      <c r="G28" s="46">
        <v>2</v>
      </c>
      <c r="H28" s="47">
        <v>21.553833566428558</v>
      </c>
      <c r="I28" s="15"/>
    </row>
    <row r="29" spans="1:9" x14ac:dyDescent="0.25">
      <c r="A29" s="21" t="s">
        <v>100</v>
      </c>
      <c r="B29" s="22" t="s">
        <v>101</v>
      </c>
      <c r="C29" s="22">
        <v>700</v>
      </c>
      <c r="D29" s="24" t="s">
        <v>99</v>
      </c>
      <c r="E29" s="15"/>
      <c r="F29" s="15"/>
      <c r="G29" s="46">
        <v>3</v>
      </c>
      <c r="H29" s="47">
        <v>21.213633566428555</v>
      </c>
      <c r="I29" s="15"/>
    </row>
    <row r="30" spans="1:9" x14ac:dyDescent="0.25">
      <c r="A30" s="21" t="s">
        <v>100</v>
      </c>
      <c r="B30" s="22" t="s">
        <v>67</v>
      </c>
      <c r="C30" s="34">
        <f>10*LOG10(C29)</f>
        <v>28.450980400142569</v>
      </c>
      <c r="D30" s="24" t="s">
        <v>68</v>
      </c>
      <c r="E30" s="15"/>
      <c r="F30" s="15"/>
      <c r="G30" s="46">
        <v>4</v>
      </c>
      <c r="H30" s="47">
        <v>20.631533566428558</v>
      </c>
      <c r="I30" s="15"/>
    </row>
    <row r="31" spans="1:9" x14ac:dyDescent="0.25">
      <c r="A31" s="21" t="s">
        <v>102</v>
      </c>
      <c r="B31" s="22" t="s">
        <v>67</v>
      </c>
      <c r="C31" s="34">
        <v>17.947005890132235</v>
      </c>
      <c r="D31" s="24" t="s">
        <v>103</v>
      </c>
      <c r="E31" s="15"/>
      <c r="F31" s="15"/>
      <c r="G31" s="46">
        <v>5</v>
      </c>
      <c r="H31" s="47">
        <v>19.881333566428555</v>
      </c>
      <c r="I31" s="15"/>
    </row>
    <row r="32" spans="1:9" x14ac:dyDescent="0.25">
      <c r="A32" s="48" t="s">
        <v>104</v>
      </c>
      <c r="B32" s="49" t="s">
        <v>67</v>
      </c>
      <c r="C32" s="50">
        <f ca="1">C22+C28-C30-C31</f>
        <v>10.255379154635346</v>
      </c>
      <c r="D32" s="24" t="s">
        <v>68</v>
      </c>
      <c r="E32" s="15"/>
      <c r="F32" s="15"/>
      <c r="G32" s="46">
        <v>6</v>
      </c>
      <c r="H32" s="47">
        <v>18.936033566428556</v>
      </c>
      <c r="I32" s="15"/>
    </row>
    <row r="33" spans="1:9" x14ac:dyDescent="0.25">
      <c r="A33" s="43" t="s">
        <v>105</v>
      </c>
      <c r="B33" s="44"/>
      <c r="C33" s="45"/>
      <c r="D33" s="24"/>
      <c r="E33" s="15"/>
      <c r="F33" s="15"/>
      <c r="G33" s="46">
        <v>7</v>
      </c>
      <c r="H33" s="47">
        <v>17.747033566428556</v>
      </c>
      <c r="I33" s="15"/>
    </row>
    <row r="34" spans="1:9" x14ac:dyDescent="0.25">
      <c r="A34" s="21" t="s">
        <v>92</v>
      </c>
      <c r="B34" s="22" t="s">
        <v>48</v>
      </c>
      <c r="C34" s="37" t="s">
        <v>93</v>
      </c>
      <c r="D34" s="24" t="s">
        <v>60</v>
      </c>
      <c r="E34" s="15"/>
      <c r="F34" s="15"/>
      <c r="G34" s="46">
        <v>8</v>
      </c>
      <c r="H34" s="47">
        <v>16.350633566428556</v>
      </c>
      <c r="I34" s="15"/>
    </row>
    <row r="35" spans="1:9" x14ac:dyDescent="0.25">
      <c r="A35" s="21" t="s">
        <v>95</v>
      </c>
      <c r="B35" s="22" t="s">
        <v>96</v>
      </c>
      <c r="C35" s="37" t="s">
        <v>28</v>
      </c>
      <c r="D35" s="24" t="s">
        <v>60</v>
      </c>
      <c r="E35" s="15"/>
      <c r="F35" s="30"/>
      <c r="G35" s="46">
        <v>9</v>
      </c>
      <c r="H35" s="47">
        <v>14.620133566428555</v>
      </c>
      <c r="I35" s="15"/>
    </row>
    <row r="36" spans="1:9" x14ac:dyDescent="0.25">
      <c r="A36" s="21" t="s">
        <v>97</v>
      </c>
      <c r="B36" s="22" t="s">
        <v>67</v>
      </c>
      <c r="C36" s="34">
        <v>0</v>
      </c>
      <c r="D36" s="24" t="s">
        <v>68</v>
      </c>
      <c r="E36" s="15"/>
      <c r="F36" s="15"/>
      <c r="G36" s="46">
        <v>10</v>
      </c>
      <c r="H36" s="47">
        <v>12.631933566428556</v>
      </c>
      <c r="I36" s="15"/>
    </row>
    <row r="37" spans="1:9" x14ac:dyDescent="0.25">
      <c r="A37" s="21" t="s">
        <v>98</v>
      </c>
      <c r="B37" s="22" t="s">
        <v>67</v>
      </c>
      <c r="C37" s="34">
        <v>-1</v>
      </c>
      <c r="D37" s="24" t="s">
        <v>99</v>
      </c>
      <c r="E37" s="15"/>
      <c r="F37" s="15"/>
      <c r="G37" s="15"/>
      <c r="H37" s="15"/>
      <c r="I37" s="15"/>
    </row>
    <row r="38" spans="1:9" x14ac:dyDescent="0.25">
      <c r="A38" s="21" t="s">
        <v>106</v>
      </c>
      <c r="B38" s="22" t="s">
        <v>48</v>
      </c>
      <c r="C38" s="52">
        <v>7</v>
      </c>
      <c r="D38" s="24" t="s">
        <v>107</v>
      </c>
      <c r="E38" s="15"/>
      <c r="F38" s="51"/>
      <c r="G38" s="15"/>
      <c r="H38" s="15"/>
      <c r="I38" s="15"/>
    </row>
    <row r="39" spans="1:9" ht="18" x14ac:dyDescent="0.25">
      <c r="A39" s="21" t="s">
        <v>108</v>
      </c>
      <c r="B39" s="22" t="s">
        <v>109</v>
      </c>
      <c r="C39" s="34">
        <f>2^C38</f>
        <v>128</v>
      </c>
      <c r="D39" s="24" t="s">
        <v>68</v>
      </c>
      <c r="E39" s="15"/>
      <c r="F39" s="15"/>
      <c r="G39" s="40" t="s">
        <v>125</v>
      </c>
      <c r="H39" s="15"/>
      <c r="I39" s="15"/>
    </row>
    <row r="40" spans="1:9" x14ac:dyDescent="0.25">
      <c r="A40" s="21" t="s">
        <v>110</v>
      </c>
      <c r="B40" s="22" t="s">
        <v>48</v>
      </c>
      <c r="C40" s="34" t="s">
        <v>111</v>
      </c>
      <c r="D40" s="24" t="s">
        <v>99</v>
      </c>
      <c r="E40" s="15"/>
      <c r="F40" s="15"/>
      <c r="G40" s="58" t="s">
        <v>116</v>
      </c>
      <c r="H40" s="58">
        <v>8887</v>
      </c>
      <c r="I40" s="58" t="s">
        <v>113</v>
      </c>
    </row>
    <row r="41" spans="1:9" x14ac:dyDescent="0.25">
      <c r="A41" s="21" t="s">
        <v>114</v>
      </c>
      <c r="B41" s="22" t="s">
        <v>48</v>
      </c>
      <c r="C41" s="53">
        <v>0.66243086291887576</v>
      </c>
      <c r="D41" s="24" t="s">
        <v>115</v>
      </c>
      <c r="E41" s="15"/>
      <c r="F41" s="15"/>
      <c r="G41" s="58" t="s">
        <v>112</v>
      </c>
      <c r="H41" s="58">
        <v>2162</v>
      </c>
      <c r="I41" s="58" t="s">
        <v>113</v>
      </c>
    </row>
    <row r="42" spans="1:9" ht="18" x14ac:dyDescent="0.25">
      <c r="A42" s="21" t="s">
        <v>117</v>
      </c>
      <c r="B42" s="22" t="s">
        <v>109</v>
      </c>
      <c r="C42" s="34">
        <f>C39*C41</f>
        <v>84.791150453616098</v>
      </c>
      <c r="D42" s="24" t="s">
        <v>51</v>
      </c>
      <c r="E42" s="15"/>
      <c r="F42" s="15"/>
      <c r="G42" s="58" t="s">
        <v>118</v>
      </c>
      <c r="H42" s="58">
        <v>6297</v>
      </c>
      <c r="I42" s="58" t="s">
        <v>113</v>
      </c>
    </row>
    <row r="43" spans="1:9" ht="18" x14ac:dyDescent="0.25">
      <c r="A43" s="54" t="s">
        <v>119</v>
      </c>
      <c r="B43" s="31" t="s">
        <v>67</v>
      </c>
      <c r="C43" s="32">
        <f ca="1">C22+C37-10*LOG10(C42*1000)</f>
        <v>7.3698601664132468</v>
      </c>
      <c r="D43" s="24" t="s">
        <v>68</v>
      </c>
      <c r="E43" s="15"/>
      <c r="F43" s="15"/>
      <c r="G43" s="15"/>
      <c r="H43" s="15"/>
      <c r="I43" s="15"/>
    </row>
    <row r="44" spans="1:9" ht="18" x14ac:dyDescent="0.25">
      <c r="A44" s="54" t="s">
        <v>120</v>
      </c>
      <c r="B44" s="31" t="s">
        <v>67</v>
      </c>
      <c r="C44" s="32">
        <v>2.0699803999999999</v>
      </c>
      <c r="D44" s="24" t="s">
        <v>115</v>
      </c>
      <c r="E44" s="15"/>
      <c r="F44" s="15"/>
      <c r="G44" s="15"/>
      <c r="H44" s="15"/>
      <c r="I44" s="15"/>
    </row>
    <row r="45" spans="1:9" x14ac:dyDescent="0.25">
      <c r="A45" s="48" t="s">
        <v>121</v>
      </c>
      <c r="B45" s="49" t="s">
        <v>67</v>
      </c>
      <c r="C45" s="50">
        <f ca="1">C43-C44</f>
        <v>5.2998797664132464</v>
      </c>
      <c r="D45" s="24" t="s">
        <v>68</v>
      </c>
      <c r="E45" s="15"/>
      <c r="F45" s="15"/>
      <c r="G45" s="15"/>
      <c r="H45" s="15"/>
      <c r="I45" s="15"/>
    </row>
    <row r="46" spans="1:9" x14ac:dyDescent="0.25">
      <c r="A46" s="51"/>
      <c r="B46" s="15"/>
      <c r="C46" s="15"/>
      <c r="D46" s="24"/>
      <c r="E46" s="15"/>
      <c r="F46" s="15"/>
      <c r="G46" s="15"/>
      <c r="H46" s="15"/>
      <c r="I46" s="15"/>
    </row>
    <row r="47" spans="1:9" x14ac:dyDescent="0.25">
      <c r="A47" s="15"/>
      <c r="B47" s="15"/>
      <c r="C47" s="15"/>
      <c r="D47" s="24"/>
      <c r="E47" s="15"/>
      <c r="F47" s="15"/>
      <c r="G47" s="15"/>
      <c r="H47" s="15"/>
      <c r="I47" s="15"/>
    </row>
    <row r="48" spans="1:9" x14ac:dyDescent="0.25">
      <c r="A48" s="15"/>
      <c r="B48" s="15"/>
      <c r="C48" s="55"/>
      <c r="D48" s="24"/>
      <c r="E48" s="15"/>
      <c r="F48" s="15"/>
      <c r="G48" s="15"/>
      <c r="H48" s="15"/>
      <c r="I48" s="15"/>
    </row>
    <row r="49" spans="3:14" x14ac:dyDescent="0.25">
      <c r="C49" s="56"/>
      <c r="D49" s="15"/>
      <c r="E49" s="15"/>
      <c r="F49" s="15"/>
      <c r="G49" s="15"/>
      <c r="H49" s="15"/>
      <c r="I49" s="15"/>
      <c r="J49" s="15"/>
      <c r="K49" s="15"/>
      <c r="L49" s="15"/>
      <c r="M49" s="15"/>
      <c r="N49" s="15"/>
    </row>
    <row r="51" spans="3:14" x14ac:dyDescent="0.25">
      <c r="C51" s="15"/>
      <c r="D51" s="15"/>
      <c r="E51" s="15"/>
      <c r="F51" s="15"/>
      <c r="G51" s="15"/>
      <c r="H51" s="15"/>
      <c r="I51" s="15"/>
      <c r="J51" s="15"/>
      <c r="K51" s="15"/>
      <c r="L51" s="15"/>
      <c r="M51" s="15"/>
      <c r="N51" s="30"/>
    </row>
  </sheetData>
  <mergeCells count="1">
    <mergeCell ref="A1:B1"/>
  </mergeCells>
  <conditionalFormatting sqref="C45 C32">
    <cfRule type="cellIs" dxfId="1" priority="1" operator="greaterThan">
      <formula>0</formula>
    </cfRule>
    <cfRule type="cellIs" dxfId="0" priority="2" operator="lessThan">
      <formula>0</formula>
    </cfRule>
  </conditionalFormatting>
  <pageMargins left="0.7" right="0.7" top="0.75" bottom="0.75" header="0.3" footer="0.3"/>
  <pageSetup paperSize="9" scale="59" orientation="landscape"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customXsn xmlns="http://schemas.microsoft.com/office/2006/metadata/customXsn">
  <xsnLocation>https://portal.intranet.sstl.co.uk/sites/ctypehub/_cts/SSTL Document/SSTLDocumentA.xsn</xsnLocation>
  <cached>True</cached>
  <openByDefault>True</openByDefault>
  <xsnScope>https://portal.intranet.sstl.co.uk/sites/ctypehub</xsnScope>
</customXsn>
</file>

<file path=customXml/item3.xml><?xml version="1.0" encoding="utf-8"?>
<?mso-contentType ?>
<SharedContentType xmlns="Microsoft.SharePoint.Taxonomy.ContentTypeSync" SourceId="d8b5fd08-dc7c-42a3-aea2-42dd695d547b" ContentTypeId="0x0101006FF4782A2D01954F97D6558CB7705554"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ublication_x0020_Initiator xmlns="84a7247a-2ce2-40f7-b091-3214f8aaafe2">
      <UserInfo>
        <DisplayName/>
        <AccountId xsi:nil="true"/>
        <AccountType/>
      </UserInfo>
    </Publication_x0020_Initiator>
    <c5d888dff8944d439f47902ceef622a3 xmlns="84a7247a-2ce2-40f7-b091-3214f8aaafe2">
      <Terms xmlns="http://schemas.microsoft.com/office/infopath/2007/PartnerControls">
        <TermInfo xmlns="http://schemas.microsoft.com/office/infopath/2007/PartnerControls">
          <TermName>RF</TermName>
          <TermId>d2f1728e-2d38-4553-9c9d-b21fe8b9816d</TermId>
        </TermInfo>
      </Terms>
    </c5d888dff8944d439f47902ceef622a3>
    <jdc20b77490843a2adf67ce3a25a1d12 xmlns="84a7247a-2ce2-40f7-b091-3214f8aaafe2">
      <Terms xmlns="http://schemas.microsoft.com/office/infopath/2007/PartnerControls">
        <TermInfo xmlns="http://schemas.microsoft.com/office/infopath/2007/PartnerControls">
          <TermName>No US origin information</TermName>
          <TermId>d2005608-5fc5-4639-89bc-c4e991285038</TermId>
        </TermInfo>
      </Terms>
    </jdc20b77490843a2adf67ce3a25a1d12>
    <Approver_x0028_s_x0029_ xmlns="84a7247a-2ce2-40f7-b091-3214f8aaafe2">Charles Cranstoun</Approver_x0028_s_x0029_>
    <Issue_x0020_Date xmlns="84a7247a-2ce2-40f7-b091-3214f8aaafe2">2022-02-03T00:00:00+00:00</Issue_x0020_Date>
    <p3684574105d4f49b2731e01819f18b6 xmlns="84a7247a-2ce2-40f7-b091-3214f8aaafe2">
      <Terms xmlns="http://schemas.microsoft.com/office/infopath/2007/PartnerControls"/>
    </p3684574105d4f49b2731e01819f18b6>
    <f13f1196f7b24196a7924add1f965eb1 xmlns="84a7247a-2ce2-40f7-b091-3214f8aaafe2">
      <Terms xmlns="http://schemas.microsoft.com/office/infopath/2007/PartnerControls">
        <TermInfo xmlns="http://schemas.microsoft.com/office/infopath/2007/PartnerControls">
          <TermName>NASA</TermName>
          <TermId>53ded1e3-c733-4ff1-97a9-464e54feb2c6</TermId>
        </TermInfo>
      </Terms>
    </f13f1196f7b24196a7924add1f965eb1>
    <Date_x0020_of_x0020_Rating xmlns="84a7247a-2ce2-40f7-b091-3214f8aaafe2">2022-02-02T00:00:00+00:00</Date_x0020_of_x0020_Rating>
    <Publication_x0020_Approver_x0020_Statuses xmlns="84a7247a-2ce2-40f7-b091-3214f8aaafe2">Charles Cranstoun (Accept) 03/02/2022 10:55 AM - 03/02/2022 11:05 AM
(Charles Cranstoun) </Publication_x0020_Approver_x0020_Statuses>
    <Approval_x0020_Status_x0020_Label xmlns="84a7247a-2ce2-40f7-b091-3214f8aaafe2">Approved</Approval_x0020_Status_x0020_Label>
    <m95484defa014e3a81bc81ddab5b0c71 xmlns="84a7247a-2ce2-40f7-b091-3214f8aaafe2">
      <Terms xmlns="http://schemas.microsoft.com/office/infopath/2007/PartnerControls">
        <TermInfo xmlns="http://schemas.microsoft.com/office/infopath/2007/PartnerControls">
          <TermName xmlns="http://schemas.microsoft.com/office/infopath/2007/PartnerControls">Budget</TermName>
          <TermId xmlns="http://schemas.microsoft.com/office/infopath/2007/PartnerControls">15cafa1e-a8d7-4d6a-833d-1dee97ecbb80</TermId>
        </TermInfo>
      </Terms>
    </m95484defa014e3a81bc81ddab5b0c71>
    <CCB_x0020_Required xmlns="84a7247a-2ce2-40f7-b091-3214f8aaafe2">false</CCB_x0020_Required>
    <c2b0f3d6bd884a61b4a42e8752d5eddc xmlns="84a7247a-2ce2-40f7-b091-3214f8aaafe2">
      <Terms xmlns="http://schemas.microsoft.com/office/infopath/2007/PartnerControls">
        <TermInfo xmlns="http://schemas.microsoft.com/office/infopath/2007/PartnerControls">
          <TermName>Lunar Pathfinder</TermName>
          <TermId>c38e14dc-1a2b-4664-bbb1-ef172247483c</TermId>
        </TermInfo>
      </Terms>
    </c2b0f3d6bd884a61b4a42e8752d5eddc>
    <p5bdedef17234760a3b1dc26e8820b43 xmlns="84a7247a-2ce2-40f7-b091-3214f8aaafe2">
      <Terms xmlns="http://schemas.microsoft.com/office/infopath/2007/PartnerControls">
        <TermInfo xmlns="http://schemas.microsoft.com/office/infopath/2007/PartnerControls">
          <TermName>N/A [Not controlled for UK export]</TermName>
          <TermId>75a3ebf3-3d62-4dd6-8315-36b2b7f30cd1</TermId>
        </TermInfo>
      </Terms>
    </p5bdedef17234760a3b1dc26e8820b43>
    <TaxCatchAll xmlns="84a7247a-2ce2-40f7-b091-3214f8aaafe2">
      <Value>253</Value>
      <Value>177</Value>
      <Value>25</Value>
      <Value>98</Value>
      <Value>130</Value>
      <Value>129</Value>
      <Value>90</Value>
      <Value>89</Value>
      <Value>88</Value>
      <Value>87</Value>
      <Value>86</Value>
      <Value>85</Value>
      <Value>9</Value>
      <Value>8</Value>
      <Value>44</Value>
      <Value>298</Value>
    </TaxCatchAll>
    <j8f3b0c330834995ab6240bf3a899585 xmlns="84a7247a-2ce2-40f7-b091-3214f8aaafe2">
      <Terms xmlns="http://schemas.microsoft.com/office/infopath/2007/PartnerControls">
        <TermInfo xmlns="http://schemas.microsoft.com/office/infopath/2007/PartnerControls">
          <TermName>RF Payloads</TermName>
          <TermId>25667954-4149-4fa1-88c9-fc6d8884c167</TermId>
        </TermInfo>
        <TermInfo xmlns="http://schemas.microsoft.com/office/infopath/2007/PartnerControls">
          <TermName>Systems</TermName>
          <TermId>89e75ded-33ff-4559-806d-6efb04c8295d</TermId>
        </TermInfo>
      </Terms>
    </j8f3b0c330834995ab6240bf3a899585>
    <Publication_x0020_Reviewers xmlns="84a7247a-2ce2-40f7-b091-3214f8aaafe2">
      <UserInfo>
        <DisplayName/>
        <AccountId xsi:nil="true"/>
        <AccountType/>
      </UserInfo>
    </Publication_x0020_Reviewers>
    <SSTL_x0020_Notes xmlns="84a7247a-2ce2-40f7-b091-3214f8aaafe2" xsi:nil="true"/>
    <External_x0020_Reference_x0020_ID xmlns="84a7247a-2ce2-40f7-b091-3214f8aaafe2" xsi:nil="true"/>
    <Publication_x0020_Request_x0020_Message xmlns="84a7247a-2ce2-40f7-b091-3214f8aaafe2" xsi:nil="true"/>
    <Publication_x0020_Approvers xmlns="84a7247a-2ce2-40f7-b091-3214f8aaafe2">
      <UserInfo>
        <DisplayName/>
        <AccountId xsi:nil="true"/>
        <AccountType/>
      </UserInfo>
    </Publication_x0020_Approvers>
    <Publication_x0020_Spectators xmlns="84a7247a-2ce2-40f7-b091-3214f8aaafe2">
      <UserInfo>
        <DisplayName/>
        <AccountId xsi:nil="true"/>
        <AccountType/>
      </UserInfo>
    </Publication_x0020_Spectators>
    <e3caa28013124bf58f77a1ccddfe54b7 xmlns="84a7247a-2ce2-40f7-b091-3214f8aaafe2">
      <Terms xmlns="http://schemas.microsoft.com/office/infopath/2007/PartnerControls">
        <TermInfo xmlns="http://schemas.microsoft.com/office/infopath/2007/PartnerControls">
          <TermName>[Not government security reviewed]</TermName>
          <TermId>f5114ed7-3a28-49da-b117-a06443656402</TermId>
        </TermInfo>
      </Terms>
    </e3caa28013124bf58f77a1ccddfe54b7>
    <gbdba5e1ed524248b309d976f3e3b123 xmlns="84a7247a-2ce2-40f7-b091-3214f8aaafe2">
      <Terms xmlns="http://schemas.microsoft.com/office/infopath/2007/PartnerControls">
        <TermInfo xmlns="http://schemas.microsoft.com/office/infopath/2007/PartnerControls">
          <TermName>N/A [Not controlled for UK export]</TermName>
          <TermId>d14b8f82-3604-4e04-a45b-d03091d48ee1</TermId>
        </TermInfo>
      </Terms>
    </gbdba5e1ed524248b309d976f3e3b123>
    <n04db7bd6c9346859b6e4c1441704e2d xmlns="84a7247a-2ce2-40f7-b091-3214f8aaafe2">
      <Terms xmlns="http://schemas.microsoft.com/office/infopath/2007/PartnerControls">
        <TermInfo xmlns="http://schemas.microsoft.com/office/infopath/2007/PartnerControls">
          <TermName>N/A (Not controlled)</TermName>
          <TermId>c2cb001d-317d-412a-975c-53bf4f969a7e</TermId>
        </TermInfo>
      </Terms>
    </n04db7bd6c9346859b6e4c1441704e2d>
    <ia76b5366f3b4a048a1bb47aaf675e2e xmlns="84a7247a-2ce2-40f7-b091-3214f8aaafe2">
      <Terms xmlns="http://schemas.microsoft.com/office/infopath/2007/PartnerControls">
        <TermInfo xmlns="http://schemas.microsoft.com/office/infopath/2007/PartnerControls">
          <TermName>N/A (Not controlled)</TermName>
          <TermId>362a1bcd-80d9-4567-8bb2-a282089ad088</TermId>
        </TermInfo>
      </Terms>
    </ia76b5366f3b4a048a1bb47aaf675e2e>
    <Publication_x0020_Reviewer_x0020_Statuses xmlns="84a7247a-2ce2-40f7-b091-3214f8aaafe2">Paul Lobell (Accept) 03/02/2022 10:46 AM - 03/02/2022 10:55 AM
(Paul Lobell) 
Phil Whittaker (Not Required) 03/02/2022 10:46 AM - 
</Publication_x0020_Reviewer_x0020_Statuses>
    <la4b0cc1d39c430cb8df820d62d63526 xmlns="84a7247a-2ce2-40f7-b091-3214f8aaafe2">
      <Terms xmlns="http://schemas.microsoft.com/office/infopath/2007/PartnerControls">
        <TermInfo xmlns="http://schemas.microsoft.com/office/infopath/2007/PartnerControls">
          <TermName>Ramy Kozman</TermName>
          <TermId>70beaa21-f9a5-4e5e-b46d-0e0b03e5703c</TermId>
        </TermInfo>
      </Terms>
    </la4b0cc1d39c430cb8df820d62d63526>
    <Requires_x0020_Formal_x0020_Approval xmlns="84a7247a-2ce2-40f7-b091-3214f8aaafe2">true</Requires_x0020_Formal_x0020_Approval>
    <Reviewer_x0028_s_x0029_ xmlns="84a7247a-2ce2-40f7-b091-3214f8aaafe2">Paul Lobell</Reviewer_x0028_s_x0029_>
    <e067c7922d264950a97e04465e6b36bd xmlns="84a7247a-2ce2-40f7-b091-3214f8aaafe2">
      <Terms xmlns="http://schemas.microsoft.com/office/infopath/2007/PartnerControls">
        <TermInfo xmlns="http://schemas.microsoft.com/office/infopath/2007/PartnerControls">
          <TermName>Charles Cranstoun</TermName>
          <TermId>adccd2f4-a10a-4514-9517-544e8cfb9827</TermId>
        </TermInfo>
      </Terms>
    </e067c7922d264950a97e04465e6b36bd>
    <ba0a9942918a409faab9921ddafa4922 xmlns="84a7247a-2ce2-40f7-b091-3214f8aaafe2">
      <Terms xmlns="http://schemas.microsoft.com/office/infopath/2007/PartnerControls">
        <TermInfo xmlns="http://schemas.microsoft.com/office/infopath/2007/PartnerControls">
          <TermName>[Not Product Related]</TermName>
          <TermId>a1c8283f-1d98-49dc-80e1-4edc87f2509b</TermId>
        </TermInfo>
      </Terms>
    </ba0a9942918a409faab9921ddafa4922>
    <Version_x0020_Label xmlns="84a7247a-2ce2-40f7-b091-3214f8aaafe2">1.0</Version_x0020_Label>
    <Publication_x0020_Status xmlns="84a7247a-2ce2-40f7-b091-3214f8aaafe2">Finished with APPROVAL outcome</Publication_x0020_Status>
    <Contains_x0020_Personal_x0020_Information xmlns="84a7247a-2ce2-40f7-b091-3214f8aaafe2">false</Contains_x0020_Personal_x0020_Information>
    <o7454e554efe47d78e680372a76e3d91 xmlns="84a7247a-2ce2-40f7-b091-3214f8aaafe2">
      <Terms xmlns="http://schemas.microsoft.com/office/infopath/2007/PartnerControls">
        <TermInfo xmlns="http://schemas.microsoft.com/office/infopath/2007/PartnerControls">
          <TermName>[Not controlled under UK export regulations]</TermName>
          <TermId>32bd2e3d-a532-49cd-85f4-515de22c14ab</TermId>
        </TermInfo>
      </Terms>
    </o7454e554efe47d78e680372a76e3d91>
    <_dlc_DocId xmlns="84a7247a-2ce2-40f7-b091-3214f8aaafe2">00657995</_dlc_DocId>
    <_dlc_DocIdUrl xmlns="84a7247a-2ce2-40f7-b091-3214f8aaafe2">
      <Url>https://portal.intranet.sstl.co.uk/sites/proj-lunarpthfndr/Project-Working-Area/_layouts/15/DocIdRedir.aspx?ID=00657995</Url>
      <Description>00657995</Description>
    </_dlc_DocIdUrl>
    <PublicationInProgress xmlns="84a7247a-2ce2-40f7-b091-3214f8aaafe2">false</PublicationInProgress>
  </documentManagement>
</p:properties>
</file>

<file path=customXml/item6.xml><?xml version="1.0" encoding="utf-8"?>
<ct:contentTypeSchema xmlns:ct="http://schemas.microsoft.com/office/2006/metadata/contentType" xmlns:ma="http://schemas.microsoft.com/office/2006/metadata/properties/metaAttributes" ct:_="" ma:_="" ma:contentTypeName="Lunar Excel Document" ma:contentTypeID="0x0101006FF4782A2D01954F97D6558CB770555400459EDEE8CDCF2949AE159D13E6B2418B005580F58DA3094446B9D45372D60F435D" ma:contentTypeVersion="173" ma:contentTypeDescription="Lunar Excel Document Template " ma:contentTypeScope="" ma:versionID="dcda90780670fd74fbbe65461eb300cc">
  <xsd:schema xmlns:xsd="http://www.w3.org/2001/XMLSchema" xmlns:xs="http://www.w3.org/2001/XMLSchema" xmlns:p="http://schemas.microsoft.com/office/2006/metadata/properties" xmlns:ns2="84a7247a-2ce2-40f7-b091-3214f8aaafe2" targetNamespace="http://schemas.microsoft.com/office/2006/metadata/properties" ma:root="true" ma:fieldsID="53f5b8180c73256364abe74dd608d550" ns2:_="">
    <xsd:import namespace="84a7247a-2ce2-40f7-b091-3214f8aaafe2"/>
    <xsd:element name="properties">
      <xsd:complexType>
        <xsd:sequence>
          <xsd:element name="documentManagement">
            <xsd:complexType>
              <xsd:all>
                <xsd:element ref="ns2:Requires_x0020_Formal_x0020_Approval" minOccurs="0"/>
                <xsd:element ref="ns2:CCB_x0020_Required" minOccurs="0"/>
                <xsd:element ref="ns2:External_x0020_Reference_x0020_ID" minOccurs="0"/>
                <xsd:element ref="ns2:SSTL_x0020_Notes" minOccurs="0"/>
                <xsd:element ref="ns2:Contains_x0020_Personal_x0020_Information" minOccurs="0"/>
                <xsd:element ref="ns2:Date_x0020_of_x0020_Rating"/>
                <xsd:element ref="ns2:Publication_x0020_Status" minOccurs="0"/>
                <xsd:element ref="ns2:Publication_x0020_Request_x0020_Message" minOccurs="0"/>
                <xsd:element ref="ns2:Publication_x0020_Initiator" minOccurs="0"/>
                <xsd:element ref="ns2:Publication_x0020_Reviewers" minOccurs="0"/>
                <xsd:element ref="ns2:Publication_x0020_Reviewer_x0020_Statuses" minOccurs="0"/>
                <xsd:element ref="ns2:Publication_x0020_Approvers" minOccurs="0"/>
                <xsd:element ref="ns2:Publication_x0020_Approver_x0020_Statuses" minOccurs="0"/>
                <xsd:element ref="ns2:Publication_x0020_Spectators" minOccurs="0"/>
                <xsd:element ref="ns2:Reviewer_x0028_s_x0029_" minOccurs="0"/>
                <xsd:element ref="ns2:Approver_x0028_s_x0029_" minOccurs="0"/>
                <xsd:element ref="ns2:Issue_x0020_Date" minOccurs="0"/>
                <xsd:element ref="ns2:Approval_x0020_Status_x0020_Label" minOccurs="0"/>
                <xsd:element ref="ns2:Version_x0020_Label" minOccurs="0"/>
                <xsd:element ref="ns2:PublicationInProgress" minOccurs="0"/>
                <xsd:element ref="ns2:jdc20b77490843a2adf67ce3a25a1d12" minOccurs="0"/>
                <xsd:element ref="ns2:j8f3b0c330834995ab6240bf3a899585" minOccurs="0"/>
                <xsd:element ref="ns2:f13f1196f7b24196a7924add1f965eb1" minOccurs="0"/>
                <xsd:element ref="ns2:m95484defa014e3a81bc81ddab5b0c71" minOccurs="0"/>
                <xsd:element ref="ns2:la4b0cc1d39c430cb8df820d62d63526" minOccurs="0"/>
                <xsd:element ref="ns2:_dlc_DocId" minOccurs="0"/>
                <xsd:element ref="ns2:_dlc_DocIdUrl" minOccurs="0"/>
                <xsd:element ref="ns2:_dlc_DocIdPersistId" minOccurs="0"/>
                <xsd:element ref="ns2:TaxCatchAllLabel" minOccurs="0"/>
                <xsd:element ref="ns2:p3684574105d4f49b2731e01819f18b6" minOccurs="0"/>
                <xsd:element ref="ns2:c5d888dff8944d439f47902ceef622a3" minOccurs="0"/>
                <xsd:element ref="ns2:o7454e554efe47d78e680372a76e3d91" minOccurs="0"/>
                <xsd:element ref="ns2:e3caa28013124bf58f77a1ccddfe54b7" minOccurs="0"/>
                <xsd:element ref="ns2:gbdba5e1ed524248b309d976f3e3b123" minOccurs="0"/>
                <xsd:element ref="ns2:TaxCatchAll" minOccurs="0"/>
                <xsd:element ref="ns2:p5bdedef17234760a3b1dc26e8820b43" minOccurs="0"/>
                <xsd:element ref="ns2:c2b0f3d6bd884a61b4a42e8752d5eddc" minOccurs="0"/>
                <xsd:element ref="ns2:e067c7922d264950a97e04465e6b36bd" minOccurs="0"/>
                <xsd:element ref="ns2:ba0a9942918a409faab9921ddafa4922" minOccurs="0"/>
                <xsd:element ref="ns2:ia76b5366f3b4a048a1bb47aaf675e2e" minOccurs="0"/>
                <xsd:element ref="ns2:n04db7bd6c9346859b6e4c1441704e2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a7247a-2ce2-40f7-b091-3214f8aaafe2" elementFormDefault="qualified">
    <xsd:import namespace="http://schemas.microsoft.com/office/2006/documentManagement/types"/>
    <xsd:import namespace="http://schemas.microsoft.com/office/infopath/2007/PartnerControls"/>
    <xsd:element name="Requires_x0020_Formal_x0020_Approval" ma:index="3" nillable="true" ma:displayName="Requires Formal Approval" ma:default="1" ma:description="Is approval/review needed in order to publish/uprevision this document?" ma:internalName="Requires_x0020_Formal_x0020_Approval">
      <xsd:simpleType>
        <xsd:restriction base="dms:Boolean"/>
      </xsd:simpleType>
    </xsd:element>
    <xsd:element name="CCB_x0020_Required" ma:index="4" nillable="true" ma:displayName="CCB Required" ma:default="0" ma:description="This field indicates if a Configuration Control Board (CCB) discussion is needed. Once a baseline is defined, the documents defining that baseline are under configuration control.  Any change proposed to such a document must be approved by the Configuration Control Board prior to implementation." ma:internalName="CCB_x0020_Required">
      <xsd:simpleType>
        <xsd:restriction base="dms:Boolean"/>
      </xsd:simpleType>
    </xsd:element>
    <xsd:element name="External_x0020_Reference_x0020_ID" ma:index="12" nillable="true" ma:displayName="External Reference ID" ma:description="If this document is known outside of SSTL by an ID other than the SSTL SharePoint Document ID, please record it here. Non-SSTL documents may give this on their title page or in their file name." ma:internalName="External_x0020_Reference_x0020_ID">
      <xsd:simpleType>
        <xsd:restriction base="dms:Text"/>
      </xsd:simpleType>
    </xsd:element>
    <xsd:element name="SSTL_x0020_Notes" ma:index="13" nillable="true" ma:displayName="SSTL Notes" ma:description="This is a general purpose field for you to store any additional information about the document. Please do not use it for any information for which there is specific field." ma:hidden="true" ma:internalName="SSTL_x0020_Notes">
      <xsd:simpleType>
        <xsd:restriction base="dms:Note">
          <xsd:maxLength value="255"/>
        </xsd:restriction>
      </xsd:simpleType>
    </xsd:element>
    <xsd:element name="Contains_x0020_Personal_x0020_Information" ma:index="14" nillable="true" ma:displayName="Contains Personal Information" ma:default="0" ma:description="Tracking and controlling the processing of personal information is essential to complying with data protection laws. 'Personal Information' is defined as information which relates to an identifiable living individual." ma:internalName="Contains_x0020_Personal_x0020_Information">
      <xsd:simpleType>
        <xsd:restriction base="dms:Boolean"/>
      </xsd:simpleType>
    </xsd:element>
    <xsd:element name="Date_x0020_of_x0020_Rating" ma:index="22" ma:displayName="Date of Rating" ma:default="1900-01-01T00:00:00Z" ma:description="Date of last review by trained export rater. Export control ratings are regularly changed; please have documents rechecked after the passage of time or after any significant revisions and prior to dispatch. Contact the SSTL compliance department for guidance on suitable review intervals. For newly added documents, this field defaults to the date of creation / upload which is appropriate for documents not yet rated." ma:format="DateOnly" ma:internalName="Date_x0020_of_x0020_Rating">
      <xsd:simpleType>
        <xsd:restriction base="dms:DateTime"/>
      </xsd:simpleType>
    </xsd:element>
    <xsd:element name="Publication_x0020_Status" ma:index="24" nillable="true" ma:displayName="Publication Status" ma:default="No workflows running" ma:format="Dropdown" ma:hidden="true" ma:internalName="Publication_x0020_Status">
      <xsd:simpleType>
        <xsd:restriction base="dms:Choice">
          <xsd:enumeration value="Awaiting initial information"/>
          <xsd:enumeration value="Review in progress"/>
          <xsd:enumeration value="Approval in progress"/>
          <xsd:enumeration value="Finished with REJECTION outcome (review stage)"/>
          <xsd:enumeration value="Finished with REJECTION outcome (approval stage)"/>
          <xsd:enumeration value="Finished with APPROVAL outcome"/>
          <xsd:enumeration value="Cancelled"/>
          <xsd:enumeration value="No workflows running"/>
        </xsd:restriction>
      </xsd:simpleType>
    </xsd:element>
    <xsd:element name="Publication_x0020_Request_x0020_Message" ma:index="25" nillable="true" ma:displayName="Publication Request Message" ma:hidden="true" ma:internalName="Publication_x0020_Request_x0020_Message">
      <xsd:simpleType>
        <xsd:restriction base="dms:Note"/>
      </xsd:simpleType>
    </xsd:element>
    <xsd:element name="Publication_x0020_Initiator" ma:index="26" nillable="true" ma:displayName="Publication Initiator" ma:hidden="true" ma:list="UserInfo" ma:SharePointGroup="0" ma:internalName="Publication_x0020_Initiato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cation_x0020_Reviewers" ma:index="27" nillable="true" ma:displayName="Publication Reviewers" ma:hidden="true" ma:list="UserInfo" ma:SharePointGroup="0" ma:internalName="Publication_x0020_Reviewers"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cation_x0020_Reviewer_x0020_Statuses" ma:index="28" nillable="true" ma:displayName="Publication Reviewer Statuses" ma:hidden="true" ma:internalName="Publication_x0020_Reviewer_x0020_Statuses">
      <xsd:simpleType>
        <xsd:restriction base="dms:Note"/>
      </xsd:simpleType>
    </xsd:element>
    <xsd:element name="Publication_x0020_Approvers" ma:index="29" nillable="true" ma:displayName="Publication Approvers" ma:hidden="true" ma:list="UserInfo" ma:SharePointGroup="0" ma:internalName="Publication_x0020_Approvers"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cation_x0020_Approver_x0020_Statuses" ma:index="30" nillable="true" ma:displayName="Publication Approver Statuses" ma:hidden="true" ma:internalName="Publication_x0020_Approver_x0020_Statuses">
      <xsd:simpleType>
        <xsd:restriction base="dms:Note"/>
      </xsd:simpleType>
    </xsd:element>
    <xsd:element name="Publication_x0020_Spectators" ma:index="31" nillable="true" ma:displayName="Publication Spectators" ma:hidden="true" ma:list="UserInfo" ma:SharePointGroup="0" ma:internalName="Publication_x0020_Spectators"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viewer_x0028_s_x0029_" ma:index="32" nillable="true" ma:displayName="Reviewer(s)" ma:default="DO NOT EDIT" ma:internalName="Reviewer_x0028_s_x0029_">
      <xsd:simpleType>
        <xsd:restriction base="dms:Text">
          <xsd:maxLength value="255"/>
        </xsd:restriction>
      </xsd:simpleType>
    </xsd:element>
    <xsd:element name="Approver_x0028_s_x0029_" ma:index="33" nillable="true" ma:displayName="Approver(s)" ma:default="DO NOT EDIT" ma:description="DO NOT EDIT THIS FIELD MANUALLY. For major versions of a document, this is the list of people who approved that major release. The contents of this field should be ignored for minor versions as it is uncontrolled." ma:internalName="Approver_x0028_s_x0029_">
      <xsd:simpleType>
        <xsd:restriction base="dms:Text">
          <xsd:maxLength value="255"/>
        </xsd:restriction>
      </xsd:simpleType>
    </xsd:element>
    <xsd:element name="Issue_x0020_Date" ma:index="34" nillable="true" ma:displayName="Issue Date" ma:description="When was the document issued/published?" ma:format="DateOnly" ma:indexed="true" ma:internalName="Issue_x0020_Date">
      <xsd:simpleType>
        <xsd:restriction base="dms:DateTime"/>
      </xsd:simpleType>
    </xsd:element>
    <xsd:element name="Approval_x0020_Status_x0020_Label" ma:index="35" nillable="true" ma:displayName="Approval Status Label" ma:default="DO NOT EDIT" ma:description="DO NOT EDIT THIS COLUMN MANUALLY- it is populated automatically. Inserting a 'quick part' of this column into a document allows you to display the approval status in that document." ma:internalName="Approval_x0020_Status_x0020_Label">
      <xsd:simpleType>
        <xsd:restriction base="dms:Text">
          <xsd:maxLength value="255"/>
        </xsd:restriction>
      </xsd:simpleType>
    </xsd:element>
    <xsd:element name="Version_x0020_Label" ma:index="36" nillable="true" ma:displayName="Version Label" ma:default="DO NOT EDIT" ma:description="DO NOT EDIT THIS COLUMN MANUALLY- it is populated automatically. Inserting a 'quick part' of this column into a document allows you to display the version number in that document." ma:internalName="Version_x0020_Label">
      <xsd:simpleType>
        <xsd:restriction base="dms:Text">
          <xsd:maxLength value="255"/>
        </xsd:restriction>
      </xsd:simpleType>
    </xsd:element>
    <xsd:element name="PublicationInProgress" ma:index="37" nillable="true" ma:displayName="PublicationInProgress" ma:default="0" ma:hidden="true" ma:internalName="PublicationInProgress">
      <xsd:simpleType>
        <xsd:restriction base="dms:Boolean"/>
      </xsd:simpleType>
    </xsd:element>
    <xsd:element name="jdc20b77490843a2adf67ce3a25a1d12" ma:index="38" ma:taxonomy="true" ma:internalName="jdc20b77490843a2adf67ce3a25a1d12" ma:taxonomyFieldName="US_x0020_Origin_x0020_Content" ma:displayName="US Origin Content" ma:indexed="true" ma:default="5;#Not yet assessed|ec8f1ca2-a90e-4739-a85d-d54ae228115d" ma:fieldId="{3dc20b77-4908-43a2-adf6-7ce3a25a1d12}" ma:sspId="d8b5fd08-dc7c-42a3-aea2-42dd695d547b" ma:termSetId="b70cf04a-967f-4eee-b990-50ce9c9792cd" ma:anchorId="00000000-0000-0000-0000-000000000000" ma:open="false" ma:isKeyword="false">
      <xsd:complexType>
        <xsd:sequence>
          <xsd:element ref="pc:Terms" minOccurs="0" maxOccurs="1"/>
        </xsd:sequence>
      </xsd:complexType>
    </xsd:element>
    <xsd:element name="j8f3b0c330834995ab6240bf3a899585" ma:index="39" ma:taxonomy="true" ma:internalName="j8f3b0c330834995ab6240bf3a899585" ma:taxonomyFieldName="Related_x0020_SSTL_x0020_Team_x0028_s_x0029_" ma:displayName="Related SSTL Team(s)" ma:readOnly="false" ma:default="" ma:fieldId="{38f3b0c3-3083-4995-ab62-40bf3a899585}" ma:taxonomyMulti="true" ma:sspId="d8b5fd08-dc7c-42a3-aea2-42dd695d547b" ma:termSetId="0c467b48-36a3-495f-84eb-4220f4ea86a8" ma:anchorId="00000000-0000-0000-0000-000000000000" ma:open="false" ma:isKeyword="false">
      <xsd:complexType>
        <xsd:sequence>
          <xsd:element ref="pc:Terms" minOccurs="0" maxOccurs="1"/>
        </xsd:sequence>
      </xsd:complexType>
    </xsd:element>
    <xsd:element name="f13f1196f7b24196a7924add1f965eb1" ma:index="40" nillable="true" ma:taxonomy="true" ma:internalName="f13f1196f7b24196a7924add1f965eb1" ma:taxonomyFieldName="Related_x0020_Organisation_x0028_s_x0029_" ma:displayName="Related Organisation(s)" ma:default="" ma:fieldId="{f13f1196-f7b2-4196-a792-4add1f965eb1}" ma:taxonomyMulti="true" ma:sspId="d8b5fd08-dc7c-42a3-aea2-42dd695d547b" ma:termSetId="2ea1ac45-3fdf-4d5a-8467-5b6a2b7b145a" ma:anchorId="00000000-0000-0000-0000-000000000000" ma:open="false" ma:isKeyword="false">
      <xsd:complexType>
        <xsd:sequence>
          <xsd:element ref="pc:Terms" minOccurs="0" maxOccurs="1"/>
        </xsd:sequence>
      </xsd:complexType>
    </xsd:element>
    <xsd:element name="m95484defa014e3a81bc81ddab5b0c71" ma:index="41" ma:taxonomy="true" ma:internalName="m95484defa014e3a81bc81ddab5b0c71" ma:taxonomyFieldName="Document_x0020_Type" ma:displayName="Document Type" ma:indexed="true" ma:readOnly="false" ma:default="" ma:fieldId="{695484de-fa01-4e3a-81bc-81ddab5b0c71}" ma:sspId="d8b5fd08-dc7c-42a3-aea2-42dd695d547b" ma:termSetId="c3496785-f0a3-4278-81af-ba3ea1bb5b85" ma:anchorId="00000000-0000-0000-0000-000000000000" ma:open="false" ma:isKeyword="false">
      <xsd:complexType>
        <xsd:sequence>
          <xsd:element ref="pc:Terms" minOccurs="0" maxOccurs="1"/>
        </xsd:sequence>
      </xsd:complexType>
    </xsd:element>
    <xsd:element name="la4b0cc1d39c430cb8df820d62d63526" ma:index="42" ma:taxonomy="true" ma:internalName="la4b0cc1d39c430cb8df820d62d63526" ma:taxonomyFieldName="Document_x0020_Author" ma:displayName="Document Author" ma:indexed="true" ma:readOnly="false" ma:fieldId="{5a4b0cc1-d39c-430c-b8df-820d62d63526}" ma:sspId="d8b5fd08-dc7c-42a3-aea2-42dd695d547b" ma:termSetId="92233f39-97ab-4f35-acb3-6da77420318e" ma:anchorId="00000000-0000-0000-0000-000000000000" ma:open="false" ma:isKeyword="false">
      <xsd:complexType>
        <xsd:sequence>
          <xsd:element ref="pc:Terms" minOccurs="0" maxOccurs="1"/>
        </xsd:sequence>
      </xsd:complexType>
    </xsd:element>
    <xsd:element name="_dlc_DocId" ma:index="44" nillable="true" ma:displayName="Document ID Value" ma:description="The value of the document ID assigned to this item." ma:internalName="_dlc_DocId" ma:readOnly="true">
      <xsd:simpleType>
        <xsd:restriction base="dms:Text"/>
      </xsd:simpleType>
    </xsd:element>
    <xsd:element name="_dlc_DocIdUrl" ma:index="4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46" nillable="true" ma:displayName="Persist ID" ma:description="Keep ID on add." ma:hidden="true" ma:internalName="_dlc_DocIdPersistId" ma:readOnly="true">
      <xsd:simpleType>
        <xsd:restriction base="dms:Boolean"/>
      </xsd:simpleType>
    </xsd:element>
    <xsd:element name="TaxCatchAllLabel" ma:index="47" nillable="true" ma:displayName="Taxonomy Catch All Column1" ma:hidden="true" ma:list="{1392cedf-8273-4cea-98ec-3b42fc283cd8}" ma:internalName="TaxCatchAllLabel" ma:readOnly="true" ma:showField="CatchAllDataLabel" ma:web="9b51082c-72bb-4ae2-b1d3-3fa9ac8dfd32">
      <xsd:complexType>
        <xsd:complexContent>
          <xsd:extension base="dms:MultiChoiceLookup">
            <xsd:sequence>
              <xsd:element name="Value" type="dms:Lookup" maxOccurs="unbounded" minOccurs="0" nillable="true"/>
            </xsd:sequence>
          </xsd:extension>
        </xsd:complexContent>
      </xsd:complexType>
    </xsd:element>
    <xsd:element name="p3684574105d4f49b2731e01819f18b6" ma:index="48" nillable="true" ma:taxonomy="true" ma:internalName="p3684574105d4f49b2731e01819f18b6" ma:taxonomyFieldName="Related_x0020_Review_x0028_s_x0029_" ma:displayName="Related Review(s)" ma:default="" ma:fieldId="{93684574-105d-4f49-b273-1e01819f18b6}" ma:taxonomyMulti="true" ma:sspId="d8b5fd08-dc7c-42a3-aea2-42dd695d547b" ma:termSetId="5e46501f-2e40-48bb-aa0b-371b3ee56a54" ma:anchorId="00000000-0000-0000-0000-000000000000" ma:open="false" ma:isKeyword="false">
      <xsd:complexType>
        <xsd:sequence>
          <xsd:element ref="pc:Terms" minOccurs="0" maxOccurs="1"/>
        </xsd:sequence>
      </xsd:complexType>
    </xsd:element>
    <xsd:element name="c5d888dff8944d439f47902ceef622a3" ma:index="50" nillable="true" ma:taxonomy="true" ma:internalName="c5d888dff8944d439f47902ceef622a3" ma:taxonomyFieldName="Subject_x0020_Matter_x0028_s_x0029_" ma:displayName="Subject Matter(s)" ma:fieldId="{c5d888df-f894-4d43-9f47-902ceef622a3}" ma:taxonomyMulti="true" ma:sspId="d8b5fd08-dc7c-42a3-aea2-42dd695d547b" ma:termSetId="3cf9d7d5-03ac-4b22-a4be-990c37e86a85" ma:anchorId="00000000-0000-0000-0000-000000000000" ma:open="false" ma:isKeyword="false">
      <xsd:complexType>
        <xsd:sequence>
          <xsd:element ref="pc:Terms" minOccurs="0" maxOccurs="1"/>
        </xsd:sequence>
      </xsd:complexType>
    </xsd:element>
    <xsd:element name="o7454e554efe47d78e680372a76e3d91" ma:index="52" ma:taxonomy="true" ma:internalName="o7454e554efe47d78e680372a76e3d91" ma:taxonomyFieldName="UK_x0020_Export_x0020_Control" ma:displayName="UK Export Control" ma:indexed="true" ma:default="6;#[Not yet rated]|bd57dd39-fb07-44ae-82cd-7a60795745b1" ma:fieldId="{87454e55-4efe-47d7-8e68-0372a76e3d91}" ma:sspId="d8b5fd08-dc7c-42a3-aea2-42dd695d547b" ma:termSetId="f6474f10-5214-4520-a183-a38dc4114511" ma:anchorId="00000000-0000-0000-0000-000000000000" ma:open="false" ma:isKeyword="false">
      <xsd:complexType>
        <xsd:sequence>
          <xsd:element ref="pc:Terms" minOccurs="0" maxOccurs="1"/>
        </xsd:sequence>
      </xsd:complexType>
    </xsd:element>
    <xsd:element name="e3caa28013124bf58f77a1ccddfe54b7" ma:index="53" ma:taxonomy="true" ma:internalName="e3caa28013124bf58f77a1ccddfe54b7" ma:taxonomyFieldName="Government_x0020_Security_x0020_Classification" ma:displayName="Government Security Classification" ma:indexed="true" ma:default="8;#[Not government security reviewed]|f5114ed7-3a28-49da-b117-a06443656402" ma:fieldId="{e3caa280-1312-4bf5-8f77-a1ccddfe54b7}" ma:sspId="d8b5fd08-dc7c-42a3-aea2-42dd695d547b" ma:termSetId="5d9298cd-bc13-4d40-bea0-884368a5ae8e" ma:anchorId="00000000-0000-0000-0000-000000000000" ma:open="false" ma:isKeyword="false">
      <xsd:complexType>
        <xsd:sequence>
          <xsd:element ref="pc:Terms" minOccurs="0" maxOccurs="1"/>
        </xsd:sequence>
      </xsd:complexType>
    </xsd:element>
    <xsd:element name="gbdba5e1ed524248b309d976f3e3b123" ma:index="55" ma:taxonomy="true" ma:internalName="gbdba5e1ed524248b309d976f3e3b123" ma:taxonomyFieldName="UK_x0020_Export_x0020_Rating_x0028_s_x0029_" ma:displayName="UK Export Rating(s) of Document" ma:default="3;#[Please update when performing UK ratings]|2712701e-bd07-48d8-88c1-6370c5d3f906" ma:fieldId="{0bdba5e1-ed52-4248-b309-d976f3e3b123}" ma:taxonomyMulti="true" ma:sspId="d8b5fd08-dc7c-42a3-aea2-42dd695d547b" ma:termSetId="021fe4f3-cdfe-417e-abb4-1310acd14bd8" ma:anchorId="00000000-0000-0000-0000-000000000000" ma:open="false" ma:isKeyword="false">
      <xsd:complexType>
        <xsd:sequence>
          <xsd:element ref="pc:Terms" minOccurs="0" maxOccurs="1"/>
        </xsd:sequence>
      </xsd:complexType>
    </xsd:element>
    <xsd:element name="TaxCatchAll" ma:index="56" nillable="true" ma:displayName="Taxonomy Catch All Column" ma:hidden="true" ma:list="{1392cedf-8273-4cea-98ec-3b42fc283cd8}" ma:internalName="TaxCatchAll" ma:showField="CatchAllData" ma:web="9b51082c-72bb-4ae2-b1d3-3fa9ac8dfd32">
      <xsd:complexType>
        <xsd:complexContent>
          <xsd:extension base="dms:MultiChoiceLookup">
            <xsd:sequence>
              <xsd:element name="Value" type="dms:Lookup" maxOccurs="unbounded" minOccurs="0" nillable="true"/>
            </xsd:sequence>
          </xsd:extension>
        </xsd:complexContent>
      </xsd:complexType>
    </xsd:element>
    <xsd:element name="p5bdedef17234760a3b1dc26e8820b43" ma:index="57" ma:taxonomy="true" ma:internalName="p5bdedef17234760a3b1dc26e8820b43" ma:taxonomyFieldName="UK_x0020_Export_x0020_Rating_x0028_s_x0029__x0020_of_x0020_Subject" ma:displayName="UK Export Rating(s) of Subject Hardware/Software" ma:default="4;#[Please update when performing UK ratings]|36cc43d4-b156-42b7-a67b-20150650c886" ma:fieldId="{95bdedef-1723-4760-a3b1-dc26e8820b43}" ma:taxonomyMulti="true" ma:sspId="d8b5fd08-dc7c-42a3-aea2-42dd695d547b" ma:termSetId="6dcb6bc8-ecd4-4704-9924-42323f2c5625" ma:anchorId="00000000-0000-0000-0000-000000000000" ma:open="false" ma:isKeyword="false">
      <xsd:complexType>
        <xsd:sequence>
          <xsd:element ref="pc:Terms" minOccurs="0" maxOccurs="1"/>
        </xsd:sequence>
      </xsd:complexType>
    </xsd:element>
    <xsd:element name="c2b0f3d6bd884a61b4a42e8752d5eddc" ma:index="58" ma:taxonomy="true" ma:internalName="c2b0f3d6bd884a61b4a42e8752d5eddc" ma:taxonomyFieldName="Related_x0020_Project_x0028_s_x0029_" ma:displayName="Related Project(s)" ma:readOnly="false" ma:default="" ma:fieldId="{c2b0f3d6-bd88-4a61-b4a4-2e8752d5eddc}" ma:taxonomyMulti="true" ma:sspId="d8b5fd08-dc7c-42a3-aea2-42dd695d547b" ma:termSetId="35382b92-c3bb-448c-83b7-8baa49dedb2d" ma:anchorId="00000000-0000-0000-0000-000000000000" ma:open="false" ma:isKeyword="false">
      <xsd:complexType>
        <xsd:sequence>
          <xsd:element ref="pc:Terms" minOccurs="0" maxOccurs="1"/>
        </xsd:sequence>
      </xsd:complexType>
    </xsd:element>
    <xsd:element name="e067c7922d264950a97e04465e6b36bd" ma:index="60" ma:taxonomy="true" ma:internalName="e067c7922d264950a97e04465e6b36bd" ma:taxonomyFieldName="Rated_x0020_by" ma:displayName="Rated by" ma:default="7;#N/A [Rating not yet performed]|de54033c-ec3a-48e0-b7e8-2208f48c44d5" ma:fieldId="{e067c792-2d26-4950-a97e-04465e6b36bd}" ma:sspId="d8b5fd08-dc7c-42a3-aea2-42dd695d547b" ma:termSetId="ce1ad642-abae-4116-a101-b50fc21fbd22" ma:anchorId="00000000-0000-0000-0000-000000000000" ma:open="false" ma:isKeyword="false">
      <xsd:complexType>
        <xsd:sequence>
          <xsd:element ref="pc:Terms" minOccurs="0" maxOccurs="1"/>
        </xsd:sequence>
      </xsd:complexType>
    </xsd:element>
    <xsd:element name="ba0a9942918a409faab9921ddafa4922" ma:index="61" ma:taxonomy="true" ma:internalName="ba0a9942918a409faab9921ddafa4922" ma:taxonomyFieldName="Related_x0020_Product_x0020_Type_x0028_s_x0029_" ma:displayName="Related Product Type(s)" ma:readOnly="false" ma:default="" ma:fieldId="{ba0a9942-918a-409f-aab9-921ddafa4922}" ma:taxonomyMulti="true" ma:sspId="d8b5fd08-dc7c-42a3-aea2-42dd695d547b" ma:termSetId="9af25205-b3ee-4da0-876d-dce272b7c99b" ma:anchorId="00000000-0000-0000-0000-000000000000" ma:open="false" ma:isKeyword="false">
      <xsd:complexType>
        <xsd:sequence>
          <xsd:element ref="pc:Terms" minOccurs="0" maxOccurs="1"/>
        </xsd:sequence>
      </xsd:complexType>
    </xsd:element>
    <xsd:element name="ia76b5366f3b4a048a1bb47aaf675e2e" ma:index="62" ma:taxonomy="true" ma:internalName="ia76b5366f3b4a048a1bb47aaf675e2e" ma:taxonomyFieldName="US_x0020_Licence_x0028_s_x0029_" ma:displayName="US ITAR TAA/DSP-5 No." ma:default="1;#[Please update when performing US rating]|280f4933-5ee4-4a65-931d-44f374990ac7" ma:fieldId="{2a76b536-6f3b-4a04-8a1b-b47aaf675e2e}" ma:taxonomyMulti="true" ma:sspId="d8b5fd08-dc7c-42a3-aea2-42dd695d547b" ma:termSetId="647a1872-18a6-4746-a318-3c182b37b8b8" ma:anchorId="00000000-0000-0000-0000-000000000000" ma:open="false" ma:isKeyword="false">
      <xsd:complexType>
        <xsd:sequence>
          <xsd:element ref="pc:Terms" minOccurs="0" maxOccurs="1"/>
        </xsd:sequence>
      </xsd:complexType>
    </xsd:element>
    <xsd:element name="n04db7bd6c9346859b6e4c1441704e2d" ma:index="63" ma:taxonomy="true" ma:internalName="n04db7bd6c9346859b6e4c1441704e2d" ma:taxonomyFieldName="US_x0020_EAR_x0020_ECCN_x0020_No_x002e_" ma:displayName="US EAR ECCN No." ma:default="2;#[Please update when performing US rating]|33ccc53e-5670-4603-95d8-c6b841c8c26d" ma:fieldId="{704db7bd-6c93-4685-9b6e-4c1441704e2d}" ma:taxonomyMulti="true" ma:sspId="d8b5fd08-dc7c-42a3-aea2-42dd695d547b" ma:termSetId="4ea440c8-5cd2-4fc1-aa2b-4b41aaf28b0c"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3" ma:displayName="Content Type"/>
        <xsd:element ref="dc:title"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F5C44CC-F564-4C60-B00E-A5C96B56AC72}">
  <ds:schemaRefs>
    <ds:schemaRef ds:uri="http://schemas.microsoft.com/sharepoint/events"/>
  </ds:schemaRefs>
</ds:datastoreItem>
</file>

<file path=customXml/itemProps2.xml><?xml version="1.0" encoding="utf-8"?>
<ds:datastoreItem xmlns:ds="http://schemas.openxmlformats.org/officeDocument/2006/customXml" ds:itemID="{41F3D3B9-FC50-4CF4-BC27-C01F5EF82210}">
  <ds:schemaRefs>
    <ds:schemaRef ds:uri="http://schemas.microsoft.com/office/2006/metadata/customXsn"/>
  </ds:schemaRefs>
</ds:datastoreItem>
</file>

<file path=customXml/itemProps3.xml><?xml version="1.0" encoding="utf-8"?>
<ds:datastoreItem xmlns:ds="http://schemas.openxmlformats.org/officeDocument/2006/customXml" ds:itemID="{4F86DB45-5882-4F0E-96C7-7C3C16ED4C64}">
  <ds:schemaRefs>
    <ds:schemaRef ds:uri="Microsoft.SharePoint.Taxonomy.ContentTypeSync"/>
  </ds:schemaRefs>
</ds:datastoreItem>
</file>

<file path=customXml/itemProps4.xml><?xml version="1.0" encoding="utf-8"?>
<ds:datastoreItem xmlns:ds="http://schemas.openxmlformats.org/officeDocument/2006/customXml" ds:itemID="{2C7B172E-ADCD-4B9B-89CF-46E9E120F767}">
  <ds:schemaRefs>
    <ds:schemaRef ds:uri="http://schemas.microsoft.com/sharepoint/v3/contenttype/forms"/>
  </ds:schemaRefs>
</ds:datastoreItem>
</file>

<file path=customXml/itemProps5.xml><?xml version="1.0" encoding="utf-8"?>
<ds:datastoreItem xmlns:ds="http://schemas.openxmlformats.org/officeDocument/2006/customXml" ds:itemID="{FE4E24C8-25BC-4241-B20E-5920755330E6}">
  <ds:schemaRef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84a7247a-2ce2-40f7-b091-3214f8aaafe2"/>
    <ds:schemaRef ds:uri="http://schemas.microsoft.com/office/2006/documentManagement/types"/>
    <ds:schemaRef ds:uri="http://www.w3.org/XML/1998/namespace"/>
    <ds:schemaRef ds:uri="http://purl.org/dc/dcmitype/"/>
  </ds:schemaRefs>
</ds:datastoreItem>
</file>

<file path=customXml/itemProps6.xml><?xml version="1.0" encoding="utf-8"?>
<ds:datastoreItem xmlns:ds="http://schemas.openxmlformats.org/officeDocument/2006/customXml" ds:itemID="{0F607A57-0B30-4312-B532-9BDCA92E03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4a7247a-2ce2-40f7-b091-3214f8aaaf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Cover Sheet</vt:lpstr>
      <vt:lpstr>Document History</vt:lpstr>
      <vt:lpstr>Link Budget</vt:lpstr>
      <vt:lpstr>DocumentName</vt:lpstr>
      <vt:lpstr>DocumentTitle</vt:lpstr>
      <vt:lpstr>'Cover Sheet'!Print_Area</vt:lpstr>
    </vt:vector>
  </TitlesOfParts>
  <Company>SSTL-UK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LuSEE RTN link budget</dc:title>
  <dc:creator>Ramy Kozman</dc:creator>
  <cp:lastModifiedBy>Gemma Howard</cp:lastModifiedBy>
  <cp:lastPrinted>2020-02-13T09:48:38Z</cp:lastPrinted>
  <dcterms:created xsi:type="dcterms:W3CDTF">2019-11-12T12:37:53Z</dcterms:created>
  <dcterms:modified xsi:type="dcterms:W3CDTF">2022-02-04T11:38:16Z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0x0101006FF4782A2D01954F97D6558CB770555400459EDEE8CDCF2949AE159D13E6B2418B005580F58DA3094446B9D45372D60F435D</vt:lpwstr>
  </property>
  <property fmtid="{D5CDD505-2E9C-101B-9397-08002B2CF9AE}" pid="3" name="_dlc_DocIdItemGuid">
    <vt:lpwstr>75774a7b-ae63-4503-abb5-d46fed5fea97</vt:lpwstr>
  </property>
  <property fmtid="{D5CDD505-2E9C-101B-9397-08002B2CF9AE}" pid="4" name="Subject Matter(s)">
    <vt:lpwstr>25;#RF|d2f1728e-2d38-4553-9c9d-b21fe8b9816d</vt:lpwstr>
  </property>
  <property fmtid="{D5CDD505-2E9C-101B-9397-08002B2CF9AE}" pid="5" name="Related Project(s)">
    <vt:lpwstr>9;#Lunar Pathfinder|c38e14dc-1a2b-4664-bbb1-ef172247483c</vt:lpwstr>
  </property>
  <property fmtid="{D5CDD505-2E9C-101B-9397-08002B2CF9AE}" pid="6" name="US Origin Content">
    <vt:lpwstr>98;#No US origin information|d2005608-5fc5-4639-89bc-c4e991285038</vt:lpwstr>
  </property>
  <property fmtid="{D5CDD505-2E9C-101B-9397-08002B2CF9AE}" pid="7" name="Related Product Type(s)">
    <vt:lpwstr>44;#[Not Product Related]|a1c8283f-1d98-49dc-80e1-4edc87f2509b</vt:lpwstr>
  </property>
  <property fmtid="{D5CDD505-2E9C-101B-9397-08002B2CF9AE}" pid="8" name="Related SSTL Team(s)">
    <vt:lpwstr>129;#RF Payloads|25667954-4149-4fa1-88c9-fc6d8884c167;#130;#Systems|89e75ded-33ff-4559-806d-6efb04c8295d</vt:lpwstr>
  </property>
  <property fmtid="{D5CDD505-2E9C-101B-9397-08002B2CF9AE}" pid="9" name="UK Export Rating(s) of Subject">
    <vt:lpwstr>89;#N/A [Not controlled for UK export]|75a3ebf3-3d62-4dd6-8315-36b2b7f30cd1</vt:lpwstr>
  </property>
  <property fmtid="{D5CDD505-2E9C-101B-9397-08002B2CF9AE}" pid="10" name="Document Author">
    <vt:lpwstr>253;#Ramy Kozman|70beaa21-f9a5-4e5e-b46d-0e0b03e5703c</vt:lpwstr>
  </property>
  <property fmtid="{D5CDD505-2E9C-101B-9397-08002B2CF9AE}" pid="11" name="Related Organisation(s)">
    <vt:lpwstr>298;#NASA|53ded1e3-c733-4ff1-97a9-464e54feb2c6</vt:lpwstr>
  </property>
  <property fmtid="{D5CDD505-2E9C-101B-9397-08002B2CF9AE}" pid="12" name="Government Security Classification">
    <vt:lpwstr>8;#[Not government security reviewed]|f5114ed7-3a28-49da-b117-a06443656402</vt:lpwstr>
  </property>
  <property fmtid="{D5CDD505-2E9C-101B-9397-08002B2CF9AE}" pid="13" name="US Licence(s)">
    <vt:lpwstr>85;#N/A (Not controlled)|362a1bcd-80d9-4567-8bb2-a282089ad088</vt:lpwstr>
  </property>
  <property fmtid="{D5CDD505-2E9C-101B-9397-08002B2CF9AE}" pid="14" name="Related Review(s)">
    <vt:lpwstr/>
  </property>
  <property fmtid="{D5CDD505-2E9C-101B-9397-08002B2CF9AE}" pid="15" name="Rated by">
    <vt:lpwstr>90;#Charles Cranstoun|adccd2f4-a10a-4514-9517-544e8cfb9827</vt:lpwstr>
  </property>
  <property fmtid="{D5CDD505-2E9C-101B-9397-08002B2CF9AE}" pid="16" name="Document Type">
    <vt:lpwstr>177;#Budget|15cafa1e-a8d7-4d6a-833d-1dee97ecbb80</vt:lpwstr>
  </property>
  <property fmtid="{D5CDD505-2E9C-101B-9397-08002B2CF9AE}" pid="17" name="UK Export Rating(s)">
    <vt:lpwstr>88;#N/A [Not controlled for UK export]|d14b8f82-3604-4e04-a45b-d03091d48ee1</vt:lpwstr>
  </property>
  <property fmtid="{D5CDD505-2E9C-101B-9397-08002B2CF9AE}" pid="18" name="US EAR ECCN No.">
    <vt:lpwstr>86;#N/A (Not controlled)|c2cb001d-317d-412a-975c-53bf4f969a7e</vt:lpwstr>
  </property>
  <property fmtid="{D5CDD505-2E9C-101B-9397-08002B2CF9AE}" pid="19" name="UK Export Control">
    <vt:lpwstr>87;#[Not controlled under UK export regulations]|32bd2e3d-a532-49cd-85f4-515de22c14ab</vt:lpwstr>
  </property>
  <property fmtid="{D5CDD505-2E9C-101B-9397-08002B2CF9AE}" pid="20" name="Site Template Description">
    <vt:lpwstr>Lunar Excel Document Template </vt:lpwstr>
  </property>
  <property fmtid="{D5CDD505-2E9C-101B-9397-08002B2CF9AE}" pid="21" name="Site Template Name">
    <vt:lpwstr>Lunar Excel Document </vt:lpwstr>
  </property>
  <property fmtid="{D5CDD505-2E9C-101B-9397-08002B2CF9AE}" pid="22" name="WorkflowChangePath">
    <vt:lpwstr>9f91c62f-195c-49f9-93ed-a24dd9c2f7a1,18;9f91c62f-195c-49f9-93ed-a24dd9c2f7a1,21;9f91c62f-195c-49f9-93ed-a24dd9c2f7a1,27;9f91c62f-195c-49f9-93ed-a24dd9c2f7a1,30;9f91c62f-195c-49f9-93ed-a24dd9c2f7a1,33;</vt:lpwstr>
  </property>
</Properties>
</file>